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jspaulding\Desktop\temp\indiana RFP\writing assignments\2.5 - cost proposal\rec'd\"/>
    </mc:Choice>
  </mc:AlternateContent>
  <xr:revisionPtr revIDLastSave="0" documentId="13_ncr:1_{FE5E0EE6-4116-47A5-A343-47A41E024BBE}" xr6:coauthVersionLast="47" xr6:coauthVersionMax="47" xr10:uidLastSave="{00000000-0000-0000-0000-000000000000}"/>
  <bookViews>
    <workbookView xWindow="-120" yWindow="-120" windowWidth="29040" windowHeight="15840" tabRatio="641" xr2:uid="{00000000-000D-0000-FFFF-FFFF00000000}"/>
  </bookViews>
  <sheets>
    <sheet name="Title" sheetId="8" r:id="rId1"/>
    <sheet name="Summary" sheetId="15" r:id="rId2"/>
    <sheet name="Staffing Rates" sheetId="5" r:id="rId3"/>
    <sheet name="DDI Costs" sheetId="14" r:id="rId4"/>
    <sheet name="Sys. Main. &amp; Admin. Resp. Costs" sheetId="18" r:id="rId5"/>
    <sheet name="Other Costs" sheetId="17" r:id="rId6"/>
    <sheet name="Enhancements" sheetId="13" r:id="rId7"/>
  </sheets>
  <definedNames>
    <definedName name="_xlnm.Print_Area" localSheetId="3">'DDI Costs'!$A$1:$H$36</definedName>
    <definedName name="_xlnm.Print_Area" localSheetId="6">Enhancements!$A$1:$G$6</definedName>
    <definedName name="_xlnm.Print_Area" localSheetId="2">'Staffing Rates'!$A$1:$G$26</definedName>
    <definedName name="_xlnm.Print_Area" localSheetId="1">Summary!$A$1:$G$6</definedName>
    <definedName name="_xlnm.Print_Area" localSheetId="4">'Sys. Main. &amp; Admin. Resp. Costs'!$A$1:$H$36</definedName>
    <definedName name="_xlnm.Print_Area" localSheetId="0">Title!$A$1:$G$11</definedName>
    <definedName name="_xlnm.Print_Titles" localSheetId="3">'DDI Costs'!$B:$B,'DDI Costs'!$1:$3</definedName>
    <definedName name="_xlnm.Print_Titles" localSheetId="4">'Sys. Main. &amp; Admin. Resp. Costs'!$B:$B,'Sys. Main. &amp; Admin. Resp. Costs'!$1:$3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4" i="14" l="1"/>
  <c r="D36" i="18" l="1"/>
  <c r="E2" i="5"/>
  <c r="H2" i="17" s="1"/>
  <c r="G36" i="18"/>
  <c r="F35" i="18"/>
  <c r="F34" i="18"/>
  <c r="F33" i="18"/>
  <c r="F32" i="18"/>
  <c r="F31" i="18"/>
  <c r="F30" i="18"/>
  <c r="F29" i="18"/>
  <c r="F28" i="18"/>
  <c r="F27" i="18"/>
  <c r="F26" i="18"/>
  <c r="F25" i="18"/>
  <c r="F24" i="18"/>
  <c r="F23" i="18"/>
  <c r="F22" i="18"/>
  <c r="F21" i="18"/>
  <c r="F20" i="18"/>
  <c r="F19" i="18"/>
  <c r="F18" i="18"/>
  <c r="F17" i="18"/>
  <c r="F16" i="18"/>
  <c r="F15" i="18"/>
  <c r="F14" i="18"/>
  <c r="F13" i="18"/>
  <c r="F12" i="18"/>
  <c r="F11" i="18"/>
  <c r="C11" i="18"/>
  <c r="C11" i="14"/>
  <c r="C12" i="14"/>
  <c r="C13" i="14"/>
  <c r="C14" i="14"/>
  <c r="C15" i="14"/>
  <c r="C16" i="14"/>
  <c r="G30" i="17"/>
  <c r="E30" i="17"/>
  <c r="F30" i="17"/>
  <c r="H30" i="17"/>
  <c r="I30" i="17"/>
  <c r="J30" i="17"/>
  <c r="K30" i="17"/>
  <c r="H35" i="18"/>
  <c r="C7" i="18"/>
  <c r="E20" i="18" s="1"/>
  <c r="C35" i="18"/>
  <c r="B35" i="18"/>
  <c r="H34" i="18"/>
  <c r="C34" i="18"/>
  <c r="B34" i="18"/>
  <c r="H33" i="18"/>
  <c r="C33" i="18"/>
  <c r="B33" i="18"/>
  <c r="H32" i="18"/>
  <c r="C32" i="18"/>
  <c r="B32" i="18"/>
  <c r="H31" i="18"/>
  <c r="C31" i="18"/>
  <c r="B31" i="18"/>
  <c r="H30" i="18"/>
  <c r="C30" i="18"/>
  <c r="B30" i="18"/>
  <c r="H29" i="18"/>
  <c r="C29" i="18"/>
  <c r="B29" i="18"/>
  <c r="H28" i="18"/>
  <c r="C28" i="18"/>
  <c r="B28" i="18"/>
  <c r="H27" i="18"/>
  <c r="C27" i="18"/>
  <c r="B27" i="18"/>
  <c r="H26" i="18"/>
  <c r="C26" i="18"/>
  <c r="B26" i="18"/>
  <c r="H25" i="18"/>
  <c r="C25" i="18"/>
  <c r="B25" i="18"/>
  <c r="H24" i="18"/>
  <c r="C24" i="18"/>
  <c r="B24" i="18"/>
  <c r="H23" i="18"/>
  <c r="C23" i="18"/>
  <c r="B23" i="18"/>
  <c r="H22" i="18"/>
  <c r="C22" i="18"/>
  <c r="B22" i="18"/>
  <c r="H21" i="18"/>
  <c r="C21" i="18"/>
  <c r="B21" i="18"/>
  <c r="H20" i="18"/>
  <c r="C20" i="18"/>
  <c r="B20" i="18"/>
  <c r="H19" i="18"/>
  <c r="C19" i="18"/>
  <c r="B19" i="18"/>
  <c r="H18" i="18"/>
  <c r="C18" i="18"/>
  <c r="B18" i="18"/>
  <c r="H17" i="18"/>
  <c r="C17" i="18"/>
  <c r="B17" i="18"/>
  <c r="H16" i="18"/>
  <c r="C16" i="18"/>
  <c r="B16" i="18"/>
  <c r="H15" i="18"/>
  <c r="C15" i="18"/>
  <c r="B15" i="18"/>
  <c r="H14" i="18"/>
  <c r="C14" i="18"/>
  <c r="B14" i="18"/>
  <c r="H13" i="18"/>
  <c r="C13" i="18"/>
  <c r="B13" i="18"/>
  <c r="H12" i="18"/>
  <c r="C12" i="18"/>
  <c r="B12" i="18"/>
  <c r="H11" i="18"/>
  <c r="B11" i="18"/>
  <c r="E33" i="18"/>
  <c r="E27" i="18"/>
  <c r="E28" i="18"/>
  <c r="D30" i="17"/>
  <c r="M29" i="17"/>
  <c r="L29" i="17"/>
  <c r="M28" i="17"/>
  <c r="L28" i="17"/>
  <c r="M27" i="17"/>
  <c r="L27" i="17"/>
  <c r="M26" i="17"/>
  <c r="L26" i="17"/>
  <c r="M25" i="17"/>
  <c r="L25" i="17"/>
  <c r="M24" i="17"/>
  <c r="L24" i="17"/>
  <c r="M23" i="17"/>
  <c r="L23" i="17"/>
  <c r="M22" i="17"/>
  <c r="L22" i="17"/>
  <c r="M21" i="17"/>
  <c r="L21" i="17"/>
  <c r="M20" i="17"/>
  <c r="L20" i="17"/>
  <c r="M19" i="17"/>
  <c r="L19" i="17"/>
  <c r="M18" i="17"/>
  <c r="L18" i="17"/>
  <c r="M17" i="17"/>
  <c r="L17" i="17"/>
  <c r="M16" i="17"/>
  <c r="L16" i="17"/>
  <c r="M15" i="17"/>
  <c r="L15" i="17"/>
  <c r="M14" i="17"/>
  <c r="L14" i="17"/>
  <c r="M13" i="17"/>
  <c r="L13" i="17"/>
  <c r="L30" i="17"/>
  <c r="C11" i="15"/>
  <c r="M30" i="17"/>
  <c r="D11" i="15"/>
  <c r="B27" i="14"/>
  <c r="B28" i="14"/>
  <c r="B29" i="14"/>
  <c r="B30" i="14"/>
  <c r="B31" i="14"/>
  <c r="B32" i="14"/>
  <c r="B33" i="14"/>
  <c r="E2" i="13"/>
  <c r="C35" i="14"/>
  <c r="E35" i="14"/>
  <c r="C34" i="14"/>
  <c r="E34" i="14"/>
  <c r="C33" i="14"/>
  <c r="E33" i="14"/>
  <c r="C32" i="14"/>
  <c r="E32" i="14"/>
  <c r="C31" i="14"/>
  <c r="E31" i="14"/>
  <c r="C30" i="14"/>
  <c r="E30" i="14"/>
  <c r="C29" i="14"/>
  <c r="E29" i="14"/>
  <c r="C28" i="14"/>
  <c r="E28" i="14"/>
  <c r="C27" i="14"/>
  <c r="E27" i="14"/>
  <c r="C26" i="14"/>
  <c r="E26" i="14" s="1"/>
  <c r="C25" i="14"/>
  <c r="E25" i="14" s="1"/>
  <c r="C24" i="14"/>
  <c r="C23" i="14"/>
  <c r="C22" i="14"/>
  <c r="E22" i="14" s="1"/>
  <c r="C21" i="14"/>
  <c r="E21" i="14" s="1"/>
  <c r="C20" i="14"/>
  <c r="C19" i="14"/>
  <c r="C18" i="14"/>
  <c r="E18" i="14" s="1"/>
  <c r="C17" i="14"/>
  <c r="E17" i="14" s="1"/>
  <c r="D2" i="14"/>
  <c r="B12" i="14"/>
  <c r="B13" i="14"/>
  <c r="B14" i="14"/>
  <c r="B15" i="14"/>
  <c r="B16" i="14"/>
  <c r="B17" i="14"/>
  <c r="B18" i="14"/>
  <c r="B19" i="14"/>
  <c r="B20" i="14"/>
  <c r="B21" i="14"/>
  <c r="B22" i="14"/>
  <c r="B23" i="14"/>
  <c r="B24" i="14"/>
  <c r="B25" i="14"/>
  <c r="B26" i="14"/>
  <c r="B35" i="14"/>
  <c r="B11" i="14"/>
  <c r="D36" i="14"/>
  <c r="E24" i="14"/>
  <c r="E23" i="14"/>
  <c r="E20" i="14"/>
  <c r="E19" i="14"/>
  <c r="E16" i="14"/>
  <c r="E15" i="14"/>
  <c r="E14" i="14"/>
  <c r="E13" i="14"/>
  <c r="E12" i="14"/>
  <c r="E11" i="14"/>
  <c r="H36" i="18" l="1"/>
  <c r="D10" i="15" s="1"/>
  <c r="D2" i="18"/>
  <c r="E17" i="18"/>
  <c r="E22" i="18"/>
  <c r="E29" i="18"/>
  <c r="E26" i="18"/>
  <c r="E21" i="18"/>
  <c r="E23" i="18"/>
  <c r="E30" i="18"/>
  <c r="E25" i="18"/>
  <c r="E12" i="18"/>
  <c r="E19" i="18"/>
  <c r="E13" i="18"/>
  <c r="E24" i="18"/>
  <c r="E16" i="18"/>
  <c r="E14" i="18"/>
  <c r="E31" i="18"/>
  <c r="E34" i="18"/>
  <c r="E15" i="18"/>
  <c r="E18" i="18"/>
  <c r="E35" i="18"/>
  <c r="E32" i="18"/>
  <c r="E11" i="18"/>
  <c r="E36" i="14"/>
  <c r="E36" i="18" l="1"/>
  <c r="C10" i="15" s="1"/>
  <c r="C9" i="15"/>
  <c r="C7" i="13"/>
  <c r="C10" i="13" l="1"/>
  <c r="D12" i="15" s="1"/>
  <c r="D13" i="15" s="1"/>
  <c r="C9" i="13"/>
  <c r="C12" i="15" s="1"/>
  <c r="C13" i="15" s="1"/>
</calcChain>
</file>

<file path=xl/sharedStrings.xml><?xml version="1.0" encoding="utf-8"?>
<sst xmlns="http://schemas.openxmlformats.org/spreadsheetml/2006/main" count="114" uniqueCount="89">
  <si>
    <t>State of Indiana</t>
  </si>
  <si>
    <t>Cost Proposal - Attachment D</t>
  </si>
  <si>
    <t>Respondent Name:</t>
  </si>
  <si>
    <t>Summary</t>
  </si>
  <si>
    <t>Please Complete Yellow Shaded Regions</t>
  </si>
  <si>
    <t xml:space="preserve">Component </t>
  </si>
  <si>
    <t>Other Costs</t>
  </si>
  <si>
    <t>Enhancements Costs</t>
  </si>
  <si>
    <t>Total Bid Amount</t>
  </si>
  <si>
    <t>Staffing Rates</t>
  </si>
  <si>
    <t>Position Title</t>
  </si>
  <si>
    <t>HOURLY Billable Rate Per Position</t>
  </si>
  <si>
    <t>Total</t>
  </si>
  <si>
    <t>Other Costs (Hardware, Software, Licenses, etc.)</t>
  </si>
  <si>
    <t>Item</t>
  </si>
  <si>
    <t>Item Description, Version, Quantities, etc.)</t>
  </si>
  <si>
    <t>Year 1 Cost (Base Contract)</t>
  </si>
  <si>
    <t>Year 2 Cost (Base Contract)</t>
  </si>
  <si>
    <t>Optional Contract Extension Year 1 Costs</t>
  </si>
  <si>
    <t>Optional Contract Extension Year 2 Costs</t>
  </si>
  <si>
    <t>Total Cost - Base Contract</t>
  </si>
  <si>
    <t>Total Cost - Optional Contract Extension Years</t>
  </si>
  <si>
    <t>Example: License System X</t>
  </si>
  <si>
    <t>v6.0, 1 license</t>
  </si>
  <si>
    <t>Enhancements Cost</t>
  </si>
  <si>
    <t>Optional Contract Extension Year 3 Costs</t>
  </si>
  <si>
    <t xml:space="preserve"> </t>
  </si>
  <si>
    <t>DDI</t>
  </si>
  <si>
    <t>DDI Costs</t>
  </si>
  <si>
    <t>IDOI APCD RFP</t>
  </si>
  <si>
    <t>Design, Development, &amp; Implementation Costs</t>
  </si>
  <si>
    <t>Total Months to Complete Solution Design, Development, &amp; Implementation</t>
  </si>
  <si>
    <t>Total hours per position to design, develop, and implement APCD</t>
  </si>
  <si>
    <t>DDI Total</t>
  </si>
  <si>
    <t>Total cost per position to design, develop, and implement APCD</t>
  </si>
  <si>
    <t>Year 3 Cost (Base Contract)</t>
  </si>
  <si>
    <t>Year 4 Cost (Base Contract)</t>
  </si>
  <si>
    <t>Optional Contract Extension Year 4 Costs</t>
  </si>
  <si>
    <t>Estimated Hours Per Year</t>
  </si>
  <si>
    <t>Blended Rate</t>
  </si>
  <si>
    <t>Cost Summary</t>
  </si>
  <si>
    <t>Total Enhancements Cost - Base Term</t>
  </si>
  <si>
    <t>Total Enhancements Cost - Extension Years</t>
  </si>
  <si>
    <t>Total Base Term Costs</t>
  </si>
  <si>
    <t>Total Extension Term Costs</t>
  </si>
  <si>
    <r>
      <t xml:space="preserve">Instructions: </t>
    </r>
    <r>
      <rPr>
        <sz val="11"/>
        <rFont val="Arial"/>
        <family val="2"/>
      </rPr>
      <t>Please fill in the cells shaded in yellow. Note that the blue cells will populate automatically. In the table below, please enter Position Titles and hourly billable rates for all staff members that will be assigned to this project. Please ensure each individual proposed is represented on their own line item. This tab should contain all staff members necessary to complete all activities listed in the SoW. The Hourly Billable Rate should factor in all cost including the staff member's salary, benefits, and other such items necessary to complete all of the services listed in the SoW (such as but not limited to: travel, license fees, equipment, and supplies).</t>
    </r>
  </si>
  <si>
    <r>
      <t xml:space="preserve">Instructions: </t>
    </r>
    <r>
      <rPr>
        <sz val="11"/>
        <rFont val="Arial"/>
        <family val="2"/>
      </rPr>
      <t xml:space="preserve">Please fill in the cells shaded in yellow. Cells shaded in grey or blue are locked and cannot be altered. Note that the blue cells will populate automatically. Position Titles and Hourly Billable Rates will populate automatically from the "Staffing Rates" tab. Fill in the yellow shaded cell in cell C7 to note the estimated duration (in months) to design, develop, and implement the APCD. Fill in the yellow shaded cells in column D to indicate the number of hours required per position to design, develop, and implement the APCD. Total cost per position to will be calculated automatically. All totals will also be calculated automatically. </t>
    </r>
  </si>
  <si>
    <r>
      <rPr>
        <b/>
        <sz val="11"/>
        <rFont val="Arial"/>
        <family val="2"/>
      </rPr>
      <t>Instructions:</t>
    </r>
    <r>
      <rPr>
        <sz val="11"/>
        <rFont val="Arial"/>
        <family val="2"/>
      </rPr>
      <t xml:space="preserve"> Please fill in the cells shaded in yellow. Note that the blue cells will populate automatically. On this tab, Respondents shall list all other costs to the State for the services to complete the requirements of the Scope of Work. These costs should include any licensing necessary to cover all environments, any hardware or software purchases, and any other fees or service charges. If a cost is not listed on this tab or any other tab in this Attachment D, it will not be an invoiceable cost under the Contract.  All totals will also be calculated automatically. 
Please note: The State reserves the right to procure any of the listed hardware and software through its own sources (e.g., State Quantity Purchase Agreement) for the Respondent to use for the proposed solution.  There is no obligation for the State to purchase any or all the listed hardware and software. If the State purchases only a portion of any hardware and software, the unit cost will still be offered to the State.
</t>
    </r>
  </si>
  <si>
    <t>System Maintenance and Administrator Responsibilities (SMAR) Costs</t>
  </si>
  <si>
    <r>
      <t xml:space="preserve">Instructions: </t>
    </r>
    <r>
      <rPr>
        <sz val="11"/>
        <rFont val="Arial"/>
        <family val="2"/>
      </rPr>
      <t xml:space="preserve">Please fill in the cells shaded in yellow. Cells shaded in grey or blue are locked and cannot be altered. Note that the blue cells will populate automatically. Position Titles and Hourly Billable Rates will populate automatically from the "Staffing Rates" tab. Fill in the yellow shaded cells to indicate the number of MONTHLY hours required per position to complete SMAR activities across the base Contract term and optional extension years. Total cost per position to complete SMAR activities across the base Contract term and optional extension years will be calculated automatically. </t>
    </r>
  </si>
  <si>
    <t xml:space="preserve">Base Contract Term SMAR Costs </t>
  </si>
  <si>
    <t>Optional Contract Extension Years SMAR Costs</t>
  </si>
  <si>
    <t>Total MONTHLY hours per position to complete SMAR activities</t>
  </si>
  <si>
    <t>System Maintenance &amp; Administrator Responsibilities</t>
  </si>
  <si>
    <t>Total Number of Months for SMAR During Base Contract Term</t>
  </si>
  <si>
    <t>Total cost per position to complete SMAR activities</t>
  </si>
  <si>
    <t>Base SMAR Total</t>
  </si>
  <si>
    <t>Exten. SMAR Total</t>
  </si>
  <si>
    <r>
      <rPr>
        <b/>
        <sz val="11"/>
        <rFont val="Arial"/>
        <family val="2"/>
      </rPr>
      <t>Instructions:</t>
    </r>
    <r>
      <rPr>
        <sz val="11"/>
        <rFont val="Arial"/>
        <family val="2"/>
      </rPr>
      <t xml:space="preserve"> Respondents </t>
    </r>
    <r>
      <rPr>
        <b/>
        <u/>
        <sz val="11"/>
        <rFont val="Arial"/>
        <family val="2"/>
      </rPr>
      <t>do not</t>
    </r>
    <r>
      <rPr>
        <sz val="11"/>
        <rFont val="Arial"/>
        <family val="2"/>
      </rPr>
      <t xml:space="preserve"> need to enter any information on this sheet. For cost evaluation purposes, the hourly blended rate will be calculated based on the total cost and hours for DDI work. These blended rates will be multiplied by the State's pool of hours to calculate a total estimated enhancement costs. The invoiced amounts will reflect actual hours. </t>
    </r>
  </si>
  <si>
    <r>
      <rPr>
        <b/>
        <sz val="11"/>
        <rFont val="Arial"/>
        <family val="2"/>
      </rPr>
      <t>Instructions:</t>
    </r>
    <r>
      <rPr>
        <sz val="11"/>
        <rFont val="Arial"/>
        <family val="2"/>
      </rPr>
      <t xml:space="preserve"> This tab will be used to assign cost points. Other than entering your firm’s name at the top of the page, there is no response necessary on this worksheet. All costs to meet all Scope of Work requirements must be reflected in this workbook. Please note: The State reserves the right to procure any of the listed hardware and software through its own sources (e.g., State Quantity Purchase Agreement) for the Respondent to use for the proposed solution.  There is no obligation for the State to purchase any or all the listed hardware and software. If the State purchases only a portion of any hardware and software, the unit cost will still be offered to the State.
</t>
    </r>
  </si>
  <si>
    <r>
      <t xml:space="preserve">Attachment D - Cost Proposal </t>
    </r>
    <r>
      <rPr>
        <b/>
        <sz val="25"/>
        <color rgb="FFFF0000"/>
        <rFont val="Arial"/>
        <family val="2"/>
      </rPr>
      <t>UPDATED</t>
    </r>
  </si>
  <si>
    <t>Tableau</t>
  </si>
  <si>
    <t>NCQA HEDIS measures</t>
  </si>
  <si>
    <t>Onpoint CDM licensing</t>
  </si>
  <si>
    <t>Covered lives fees paid to NCQA</t>
  </si>
  <si>
    <t>Creator, 10 licenses for Analytic Environment</t>
  </si>
  <si>
    <t xml:space="preserve">Account Management Lead </t>
  </si>
  <si>
    <t>Health IT Project Manager</t>
  </si>
  <si>
    <t>Technical Project Manager</t>
  </si>
  <si>
    <t>Health IT Consultant</t>
  </si>
  <si>
    <t>Privacy Officer</t>
  </si>
  <si>
    <t>Data Operations Lead</t>
  </si>
  <si>
    <t>Data Operations Analyst</t>
  </si>
  <si>
    <t>Health Analytics Lead</t>
  </si>
  <si>
    <t>Health Data Analyst</t>
  </si>
  <si>
    <t>Health IT Analyst</t>
  </si>
  <si>
    <t>Analytic Engineer</t>
  </si>
  <si>
    <t>QA Engineer</t>
  </si>
  <si>
    <t>Technical Infrastructure Engineer</t>
  </si>
  <si>
    <t>Systems Development Engineer</t>
  </si>
  <si>
    <t>Product Manager</t>
  </si>
  <si>
    <t>Web Developer</t>
  </si>
  <si>
    <t>UX/UI Designer</t>
  </si>
  <si>
    <t>Data Architect</t>
  </si>
  <si>
    <t>Data Report Developer</t>
  </si>
  <si>
    <t>Onpoint Health Data</t>
  </si>
  <si>
    <t>Annual licensing of Onpoint CDM for State of Indiana</t>
  </si>
  <si>
    <t>Scope of Work 8.4 - Reporting &amp; Transition Plan</t>
  </si>
  <si>
    <t>Reporting and transition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</si>
</sst>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
    <numFmt numFmtId="165" formatCode="_(&quot;$&quot;* #,##0_);_(&quot;$&quot;* \(#,##0\);_(&quot;$&quot;* &quot;-&quot;??_);_(@_)"/>
    <numFmt numFmtId="166" formatCode="[$-409]mmmm\ d\,\ yyyy;@"/>
  </numFmts>
  <fonts count="20" x14ac:knownFonts="1">
    <font>
      <sz val="11"/>
      <color theme="1"/>
      <name val="Calibri"/>
      <family val="2"/>
      <scheme val="minor"/>
    </font>
    <font>
      <sz val="11"/>
      <color theme="1"/>
      <name val="Calibri"/>
      <family val="2"/>
      <scheme val="minor"/>
    </font>
    <font>
      <sz val="10"/>
      <name val="Arial"/>
      <family val="2"/>
    </font>
    <font>
      <b/>
      <sz val="11"/>
      <name val="Arial"/>
      <family val="2"/>
    </font>
    <font>
      <sz val="8"/>
      <name val="Arial"/>
      <family val="2"/>
    </font>
    <font>
      <b/>
      <sz val="13"/>
      <name val="Arial"/>
      <family val="2"/>
    </font>
    <font>
      <sz val="11"/>
      <name val="Arial"/>
      <family val="2"/>
    </font>
    <font>
      <b/>
      <sz val="11"/>
      <color theme="1"/>
      <name val="Arial"/>
      <family val="2"/>
    </font>
    <font>
      <b/>
      <sz val="25"/>
      <name val="Arial"/>
      <family val="2"/>
    </font>
    <font>
      <b/>
      <sz val="20"/>
      <name val="Arial"/>
      <family val="2"/>
    </font>
    <font>
      <sz val="18"/>
      <name val="Arial"/>
      <family val="2"/>
    </font>
    <font>
      <sz val="11"/>
      <color theme="1"/>
      <name val="Arial"/>
      <family val="2"/>
    </font>
    <font>
      <sz val="8"/>
      <name val="Calibri"/>
      <family val="2"/>
      <scheme val="minor"/>
    </font>
    <font>
      <i/>
      <sz val="11"/>
      <color theme="1"/>
      <name val="Segoe UI"/>
      <family val="2"/>
    </font>
    <font>
      <i/>
      <sz val="11"/>
      <color theme="1"/>
      <name val="Arial"/>
      <family val="2"/>
    </font>
    <font>
      <i/>
      <sz val="11"/>
      <name val="Arial"/>
      <family val="2"/>
    </font>
    <font>
      <b/>
      <u/>
      <sz val="11"/>
      <name val="Arial"/>
      <family val="2"/>
    </font>
    <font>
      <b/>
      <sz val="10"/>
      <color rgb="FFFF0000"/>
      <name val="Arial"/>
      <family val="2"/>
    </font>
    <font>
      <b/>
      <sz val="25"/>
      <color rgb="FFFF0000"/>
      <name val="Arial"/>
      <family val="2"/>
    </font>
    <font>
      <sz val="10"/>
      <color theme="1"/>
      <name val="Arial"/>
      <family val="2"/>
    </font>
  </fonts>
  <fills count="14">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indexed="55"/>
        <bgColor indexed="64"/>
      </patternFill>
    </fill>
    <fill>
      <patternFill patternType="solid">
        <fgColor rgb="FFCCFF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24994659260841701"/>
        <bgColor indexed="64"/>
      </patternFill>
    </fill>
    <fill>
      <patternFill patternType="lightDown">
        <bgColor theme="0"/>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0" fontId="2" fillId="0" borderId="0"/>
    <xf numFmtId="43" fontId="1" fillId="0" borderId="0" applyFont="0" applyFill="0" applyBorder="0" applyAlignment="0" applyProtection="0"/>
    <xf numFmtId="0" fontId="2" fillId="0" borderId="0"/>
    <xf numFmtId="0" fontId="2" fillId="0" borderId="0"/>
  </cellStyleXfs>
  <cellXfs count="130">
    <xf numFmtId="0" fontId="0" fillId="0" borderId="0" xfId="0"/>
    <xf numFmtId="0" fontId="6" fillId="2" borderId="0" xfId="3" applyFont="1" applyFill="1" applyProtection="1"/>
    <xf numFmtId="0" fontId="6" fillId="2" borderId="0" xfId="0" applyFont="1" applyFill="1" applyProtection="1"/>
    <xf numFmtId="0" fontId="0" fillId="0" borderId="0" xfId="0" applyFont="1" applyProtection="1"/>
    <xf numFmtId="0" fontId="5" fillId="2" borderId="0" xfId="0" applyFont="1" applyFill="1" applyAlignment="1" applyProtection="1">
      <alignment horizontal="left"/>
    </xf>
    <xf numFmtId="0" fontId="3" fillId="2" borderId="0" xfId="0" applyFont="1" applyFill="1" applyAlignment="1" applyProtection="1">
      <alignment horizontal="left"/>
    </xf>
    <xf numFmtId="0" fontId="3" fillId="2" borderId="0" xfId="0" applyFont="1" applyFill="1" applyProtection="1"/>
    <xf numFmtId="0" fontId="3" fillId="2" borderId="0" xfId="0" applyFont="1" applyFill="1" applyBorder="1" applyAlignment="1" applyProtection="1">
      <alignment horizontal="left" vertical="center" wrapText="1"/>
    </xf>
    <xf numFmtId="0" fontId="3" fillId="2" borderId="2" xfId="0" applyFont="1" applyFill="1" applyBorder="1" applyAlignment="1" applyProtection="1">
      <alignment horizontal="right" vertical="center"/>
    </xf>
    <xf numFmtId="0" fontId="6" fillId="2" borderId="0" xfId="0" applyFont="1" applyFill="1" applyAlignment="1" applyProtection="1">
      <alignment vertical="top" wrapText="1"/>
    </xf>
    <xf numFmtId="0" fontId="3" fillId="3" borderId="4" xfId="3" applyFont="1" applyFill="1" applyBorder="1" applyAlignment="1" applyProtection="1">
      <alignment horizontal="center" vertical="center"/>
    </xf>
    <xf numFmtId="0" fontId="3" fillId="2" borderId="1" xfId="0" applyFont="1" applyFill="1" applyBorder="1" applyAlignment="1" applyProtection="1">
      <alignment horizontal="right" vertical="center" wrapText="1"/>
    </xf>
    <xf numFmtId="44" fontId="0" fillId="0" borderId="0" xfId="1" applyFont="1" applyProtection="1"/>
    <xf numFmtId="43" fontId="0" fillId="0" borderId="0" xfId="0" applyNumberFormat="1" applyFont="1" applyProtection="1"/>
    <xf numFmtId="2" fontId="3" fillId="5" borderId="7" xfId="5" applyNumberFormat="1" applyFont="1" applyFill="1" applyBorder="1" applyAlignment="1" applyProtection="1">
      <alignment horizontal="center" vertical="center"/>
    </xf>
    <xf numFmtId="44" fontId="3" fillId="5" borderId="9" xfId="1" applyFont="1" applyFill="1" applyBorder="1" applyAlignment="1" applyProtection="1">
      <alignment vertical="center"/>
    </xf>
    <xf numFmtId="165" fontId="0" fillId="2" borderId="0" xfId="0" applyNumberFormat="1" applyFill="1" applyProtection="1">
      <protection hidden="1"/>
    </xf>
    <xf numFmtId="165" fontId="9" fillId="2" borderId="0" xfId="0" applyNumberFormat="1" applyFont="1" applyFill="1" applyProtection="1">
      <protection hidden="1"/>
    </xf>
    <xf numFmtId="0" fontId="0" fillId="2" borderId="0" xfId="0" applyFill="1"/>
    <xf numFmtId="164" fontId="6" fillId="7" borderId="4" xfId="2" applyNumberFormat="1" applyFont="1" applyFill="1" applyBorder="1" applyAlignment="1" applyProtection="1">
      <alignment horizontal="center" vertical="center" wrapText="1"/>
    </xf>
    <xf numFmtId="44" fontId="6" fillId="7" borderId="10" xfId="2" applyNumberFormat="1" applyFont="1" applyFill="1" applyBorder="1" applyAlignment="1" applyProtection="1">
      <alignment vertical="center" wrapText="1"/>
    </xf>
    <xf numFmtId="39" fontId="6" fillId="4" borderId="1" xfId="2" applyNumberFormat="1" applyFont="1" applyFill="1" applyBorder="1" applyAlignment="1" applyProtection="1">
      <alignment horizontal="center" vertical="center" wrapText="1"/>
      <protection locked="0"/>
    </xf>
    <xf numFmtId="0" fontId="6" fillId="9" borderId="0" xfId="0" applyFont="1" applyFill="1" applyProtection="1"/>
    <xf numFmtId="0" fontId="0" fillId="9" borderId="0" xfId="0" applyFont="1" applyFill="1" applyProtection="1"/>
    <xf numFmtId="44" fontId="6" fillId="4" borderId="1" xfId="1" applyFont="1" applyFill="1" applyBorder="1" applyAlignment="1" applyProtection="1">
      <alignment horizontal="left" vertical="center" wrapText="1"/>
      <protection locked="0"/>
    </xf>
    <xf numFmtId="0" fontId="3" fillId="2" borderId="0" xfId="0" applyFont="1" applyFill="1"/>
    <xf numFmtId="44" fontId="6" fillId="5" borderId="11" xfId="1" applyFont="1" applyFill="1" applyBorder="1" applyAlignment="1" applyProtection="1">
      <alignment vertical="center" wrapText="1"/>
    </xf>
    <xf numFmtId="0" fontId="0" fillId="2" borderId="0" xfId="0" applyFont="1" applyFill="1"/>
    <xf numFmtId="0" fontId="3" fillId="8" borderId="1" xfId="0" applyFont="1" applyFill="1" applyBorder="1" applyAlignment="1">
      <alignment horizontal="center" vertical="center"/>
    </xf>
    <xf numFmtId="0" fontId="6" fillId="0" borderId="8" xfId="0" applyFont="1" applyBorder="1"/>
    <xf numFmtId="0" fontId="3" fillId="8" borderId="20" xfId="0" applyFont="1" applyFill="1" applyBorder="1"/>
    <xf numFmtId="44" fontId="3" fillId="8" borderId="20" xfId="1" applyFont="1" applyFill="1" applyBorder="1" applyProtection="1"/>
    <xf numFmtId="0" fontId="3" fillId="0" borderId="15" xfId="6" applyFont="1" applyBorder="1" applyAlignment="1">
      <alignment horizontal="center" vertical="center" wrapText="1"/>
    </xf>
    <xf numFmtId="44" fontId="6" fillId="7" borderId="16" xfId="1" applyFont="1" applyFill="1" applyBorder="1" applyAlignment="1" applyProtection="1">
      <alignment vertical="center"/>
    </xf>
    <xf numFmtId="0" fontId="3" fillId="0" borderId="10" xfId="6" applyFont="1" applyBorder="1" applyAlignment="1">
      <alignment horizontal="center" vertical="center" wrapText="1"/>
    </xf>
    <xf numFmtId="3" fontId="6" fillId="0" borderId="11" xfId="1" applyNumberFormat="1" applyFont="1" applyFill="1" applyBorder="1" applyAlignment="1" applyProtection="1">
      <alignment horizontal="center" vertical="center"/>
    </xf>
    <xf numFmtId="0" fontId="3" fillId="0" borderId="17" xfId="6" applyFont="1" applyBorder="1" applyAlignment="1">
      <alignment horizontal="center" vertical="center" wrapText="1"/>
    </xf>
    <xf numFmtId="44" fontId="6" fillId="7" borderId="18" xfId="1" applyFont="1" applyFill="1" applyBorder="1" applyAlignment="1" applyProtection="1">
      <alignment vertical="center"/>
    </xf>
    <xf numFmtId="0" fontId="0" fillId="9" borderId="0" xfId="0" applyFont="1" applyFill="1" applyAlignment="1" applyProtection="1">
      <alignment wrapText="1"/>
    </xf>
    <xf numFmtId="0" fontId="6" fillId="9" borderId="0" xfId="0" applyFont="1" applyFill="1" applyAlignment="1" applyProtection="1">
      <alignment wrapText="1"/>
    </xf>
    <xf numFmtId="0" fontId="6" fillId="0" borderId="19" xfId="0" applyFont="1" applyBorder="1"/>
    <xf numFmtId="0" fontId="6" fillId="0" borderId="19" xfId="0" applyNumberFormat="1" applyFont="1" applyBorder="1"/>
    <xf numFmtId="0" fontId="0" fillId="0" borderId="0" xfId="0" applyProtection="1"/>
    <xf numFmtId="0" fontId="6" fillId="0" borderId="0" xfId="0" applyFont="1" applyAlignment="1" applyProtection="1">
      <alignment horizontal="center"/>
    </xf>
    <xf numFmtId="0" fontId="7" fillId="0" borderId="0" xfId="0" applyFont="1" applyAlignment="1" applyProtection="1">
      <alignment horizontal="left" vertical="center" wrapText="1"/>
    </xf>
    <xf numFmtId="0" fontId="6" fillId="2" borderId="0" xfId="0" applyFont="1" applyFill="1" applyAlignment="1" applyProtection="1">
      <alignment vertical="center"/>
    </xf>
    <xf numFmtId="0" fontId="0" fillId="0" borderId="0" xfId="0" applyAlignment="1" applyProtection="1">
      <alignment vertical="center"/>
    </xf>
    <xf numFmtId="0" fontId="3" fillId="3" borderId="10" xfId="0" applyFont="1" applyFill="1" applyBorder="1" applyAlignment="1" applyProtection="1">
      <alignment horizontal="center" vertical="center" wrapText="1"/>
    </xf>
    <xf numFmtId="0" fontId="3" fillId="3" borderId="11" xfId="3" applyFont="1" applyFill="1" applyBorder="1" applyAlignment="1" applyProtection="1">
      <alignment horizontal="center" vertical="center" wrapText="1"/>
    </xf>
    <xf numFmtId="0" fontId="3" fillId="2" borderId="1" xfId="0" applyFont="1" applyFill="1" applyBorder="1" applyAlignment="1" applyProtection="1">
      <alignment vertical="center" wrapText="1"/>
    </xf>
    <xf numFmtId="0" fontId="3" fillId="2" borderId="0" xfId="0" applyFont="1" applyFill="1" applyAlignment="1" applyProtection="1">
      <alignment vertical="center" wrapText="1"/>
    </xf>
    <xf numFmtId="0" fontId="6" fillId="2" borderId="0" xfId="0" applyFont="1" applyFill="1" applyAlignment="1" applyProtection="1">
      <alignment horizontal="right" vertical="center" wrapText="1"/>
    </xf>
    <xf numFmtId="0" fontId="3" fillId="6" borderId="6" xfId="0" applyFont="1" applyFill="1" applyBorder="1" applyAlignment="1" applyProtection="1">
      <alignment horizontal="center" vertical="center" wrapText="1"/>
    </xf>
    <xf numFmtId="44" fontId="0" fillId="0" borderId="0" xfId="0" applyNumberFormat="1" applyProtection="1"/>
    <xf numFmtId="0" fontId="13" fillId="0" borderId="0" xfId="0" applyFont="1" applyAlignment="1">
      <alignment vertical="center" wrapText="1"/>
    </xf>
    <xf numFmtId="0" fontId="6" fillId="0" borderId="0" xfId="0" applyFont="1" applyFill="1" applyBorder="1" applyProtection="1"/>
    <xf numFmtId="0" fontId="3" fillId="3" borderId="1" xfId="0" applyFont="1" applyFill="1" applyBorder="1" applyAlignment="1" applyProtection="1">
      <alignment horizontal="center" vertical="center" wrapText="1"/>
    </xf>
    <xf numFmtId="44" fontId="15" fillId="12" borderId="1" xfId="1" applyFont="1" applyFill="1" applyBorder="1" applyAlignment="1" applyProtection="1">
      <alignment horizontal="center" vertical="center" wrapText="1"/>
      <protection hidden="1"/>
    </xf>
    <xf numFmtId="44" fontId="6" fillId="4" borderId="1" xfId="1" applyFont="1" applyFill="1" applyBorder="1" applyAlignment="1" applyProtection="1">
      <alignment horizontal="left" vertical="center" wrapText="1"/>
      <protection locked="0" hidden="1"/>
    </xf>
    <xf numFmtId="0" fontId="3" fillId="2" borderId="2" xfId="0" applyFont="1" applyFill="1" applyBorder="1" applyAlignment="1" applyProtection="1">
      <alignment horizontal="right" vertical="center" wrapText="1"/>
    </xf>
    <xf numFmtId="39" fontId="6" fillId="10" borderId="1" xfId="2" applyNumberFormat="1" applyFont="1" applyFill="1" applyBorder="1" applyAlignment="1" applyProtection="1">
      <alignment horizontal="left" vertical="center" wrapText="1"/>
    </xf>
    <xf numFmtId="1" fontId="3" fillId="7" borderId="22" xfId="3" applyNumberFormat="1" applyFont="1" applyFill="1" applyBorder="1" applyAlignment="1" applyProtection="1">
      <alignment horizontal="center" vertical="center"/>
      <protection locked="0"/>
    </xf>
    <xf numFmtId="0" fontId="0" fillId="0" borderId="0" xfId="0" applyProtection="1"/>
    <xf numFmtId="0" fontId="5" fillId="2" borderId="0" xfId="0" applyFont="1" applyFill="1" applyAlignment="1" applyProtection="1">
      <alignment horizontal="left"/>
    </xf>
    <xf numFmtId="0" fontId="6" fillId="2" borderId="0" xfId="0" applyFont="1" applyFill="1" applyProtection="1"/>
    <xf numFmtId="0" fontId="3" fillId="2" borderId="0" xfId="0" applyFont="1" applyFill="1" applyAlignment="1" applyProtection="1">
      <alignment horizontal="left"/>
    </xf>
    <xf numFmtId="0" fontId="3" fillId="2" borderId="0" xfId="0" applyFont="1" applyFill="1" applyProtection="1"/>
    <xf numFmtId="0" fontId="6" fillId="2" borderId="0" xfId="3" applyFont="1" applyFill="1" applyProtection="1"/>
    <xf numFmtId="0" fontId="3" fillId="2" borderId="1" xfId="0" applyFont="1" applyFill="1" applyBorder="1" applyAlignment="1" applyProtection="1">
      <alignment vertical="center" wrapText="1"/>
    </xf>
    <xf numFmtId="0" fontId="6" fillId="2" borderId="0" xfId="0" applyFont="1" applyFill="1" applyAlignment="1" applyProtection="1">
      <alignment vertical="center"/>
    </xf>
    <xf numFmtId="0" fontId="3" fillId="2" borderId="0" xfId="0" applyFont="1" applyFill="1" applyAlignment="1" applyProtection="1">
      <alignment vertical="center" wrapText="1"/>
    </xf>
    <xf numFmtId="44" fontId="6" fillId="5" borderId="11" xfId="1" applyFont="1" applyFill="1" applyBorder="1" applyAlignment="1" applyProtection="1">
      <alignment vertical="center" wrapText="1"/>
    </xf>
    <xf numFmtId="0" fontId="6" fillId="2" borderId="0" xfId="0" applyFont="1" applyFill="1" applyAlignment="1" applyProtection="1">
      <alignment horizontal="right" vertical="center" wrapText="1"/>
    </xf>
    <xf numFmtId="0" fontId="3" fillId="3" borderId="4" xfId="3" applyFont="1" applyFill="1" applyBorder="1" applyAlignment="1" applyProtection="1">
      <alignment horizontal="center" vertical="center"/>
    </xf>
    <xf numFmtId="0" fontId="3" fillId="3" borderId="1" xfId="0" applyFont="1" applyFill="1" applyBorder="1" applyAlignment="1" applyProtection="1">
      <alignment horizontal="center" vertical="center" wrapText="1"/>
    </xf>
    <xf numFmtId="0" fontId="3" fillId="3" borderId="21" xfId="3" applyFont="1" applyFill="1" applyBorder="1" applyAlignment="1" applyProtection="1">
      <alignment horizontal="left" vertical="center" wrapText="1"/>
    </xf>
    <xf numFmtId="1" fontId="3" fillId="10" borderId="22" xfId="3" applyNumberFormat="1" applyFont="1" applyFill="1" applyBorder="1" applyAlignment="1" applyProtection="1">
      <alignment horizontal="center" vertical="center"/>
      <protection locked="0"/>
    </xf>
    <xf numFmtId="0" fontId="7" fillId="11" borderId="1" xfId="0" applyFont="1" applyFill="1" applyBorder="1" applyAlignment="1">
      <alignment horizontal="center" vertical="center"/>
    </xf>
    <xf numFmtId="0" fontId="7" fillId="11" borderId="1" xfId="0" applyFont="1" applyFill="1" applyBorder="1" applyAlignment="1">
      <alignment horizontal="center" vertical="center" wrapText="1"/>
    </xf>
    <xf numFmtId="0" fontId="3" fillId="12" borderId="1" xfId="0" applyFont="1" applyFill="1" applyBorder="1" applyAlignment="1" applyProtection="1">
      <alignment horizontal="center" vertical="center" wrapText="1"/>
      <protection hidden="1"/>
    </xf>
    <xf numFmtId="0" fontId="14" fillId="11" borderId="1" xfId="0" applyFont="1" applyFill="1" applyBorder="1" applyAlignment="1">
      <alignment horizontal="center" vertical="center"/>
    </xf>
    <xf numFmtId="44" fontId="14" fillId="11" borderId="1" xfId="1" applyFont="1" applyFill="1" applyBorder="1" applyAlignment="1">
      <alignment horizontal="center" vertical="center"/>
    </xf>
    <xf numFmtId="0" fontId="6" fillId="4" borderId="1" xfId="5" applyNumberFormat="1" applyFont="1" applyFill="1" applyBorder="1" applyAlignment="1" applyProtection="1">
      <alignment horizontal="left" vertical="center" wrapText="1"/>
      <protection locked="0" hidden="1"/>
    </xf>
    <xf numFmtId="0" fontId="6" fillId="4" borderId="1" xfId="1" applyNumberFormat="1" applyFont="1" applyFill="1" applyBorder="1" applyAlignment="1" applyProtection="1">
      <alignment horizontal="left" vertical="center" wrapText="1"/>
      <protection locked="0" hidden="1"/>
    </xf>
    <xf numFmtId="44" fontId="11" fillId="4" borderId="1" xfId="1" applyFont="1" applyFill="1" applyBorder="1" applyAlignment="1" applyProtection="1">
      <alignment horizontal="left" vertical="center" wrapText="1"/>
      <protection locked="0" hidden="1"/>
    </xf>
    <xf numFmtId="44" fontId="11" fillId="7" borderId="1" xfId="1" applyFont="1" applyFill="1" applyBorder="1" applyProtection="1"/>
    <xf numFmtId="0" fontId="3" fillId="0" borderId="23" xfId="6" applyFont="1" applyBorder="1" applyAlignment="1">
      <alignment horizontal="center" vertical="center" wrapText="1"/>
    </xf>
    <xf numFmtId="44" fontId="6" fillId="7" borderId="24" xfId="1" applyFont="1" applyFill="1" applyBorder="1" applyAlignment="1" applyProtection="1">
      <alignment horizontal="center" vertical="center"/>
    </xf>
    <xf numFmtId="44" fontId="11" fillId="7" borderId="19" xfId="1" applyFont="1" applyFill="1" applyBorder="1" applyProtection="1"/>
    <xf numFmtId="44" fontId="11" fillId="7" borderId="8" xfId="1" applyFont="1" applyFill="1" applyBorder="1" applyProtection="1"/>
    <xf numFmtId="0" fontId="0" fillId="13" borderId="1" xfId="0" applyFont="1" applyFill="1" applyBorder="1" applyProtection="1"/>
    <xf numFmtId="44" fontId="11" fillId="7" borderId="8" xfId="0" applyNumberFormat="1" applyFont="1" applyFill="1" applyBorder="1" applyProtection="1"/>
    <xf numFmtId="165" fontId="8" fillId="2" borderId="0" xfId="0" applyNumberFormat="1" applyFont="1" applyFill="1" applyAlignment="1" applyProtection="1">
      <protection hidden="1"/>
    </xf>
    <xf numFmtId="0" fontId="2" fillId="4" borderId="1" xfId="5" applyNumberFormat="1" applyFont="1" applyFill="1" applyBorder="1" applyAlignment="1" applyProtection="1">
      <alignment horizontal="left" vertical="center" wrapText="1"/>
      <protection locked="0" hidden="1"/>
    </xf>
    <xf numFmtId="0" fontId="2" fillId="4" borderId="1" xfId="1" applyNumberFormat="1" applyFont="1" applyFill="1" applyBorder="1" applyAlignment="1" applyProtection="1">
      <alignment horizontal="left" vertical="center" wrapText="1"/>
      <protection locked="0" hidden="1"/>
    </xf>
    <xf numFmtId="44" fontId="2" fillId="4" borderId="1" xfId="1" applyFont="1" applyFill="1" applyBorder="1" applyAlignment="1" applyProtection="1">
      <alignment horizontal="left" vertical="center" wrapText="1"/>
      <protection locked="0" hidden="1"/>
    </xf>
    <xf numFmtId="44" fontId="19" fillId="4" borderId="1" xfId="1" applyFont="1" applyFill="1" applyBorder="1" applyAlignment="1" applyProtection="1">
      <alignment horizontal="left" vertical="center" wrapText="1"/>
      <protection locked="0" hidden="1"/>
    </xf>
    <xf numFmtId="44" fontId="19" fillId="7" borderId="1" xfId="1" applyFont="1" applyFill="1" applyBorder="1" applyProtection="1"/>
    <xf numFmtId="166" fontId="17" fillId="0" borderId="0" xfId="0" applyNumberFormat="1" applyFont="1" applyAlignment="1" applyProtection="1">
      <alignment horizontal="center"/>
      <protection hidden="1"/>
    </xf>
    <xf numFmtId="165" fontId="8" fillId="2" borderId="0" xfId="0" applyNumberFormat="1" applyFont="1" applyFill="1" applyAlignment="1" applyProtection="1">
      <alignment horizontal="center" wrapText="1"/>
      <protection hidden="1"/>
    </xf>
    <xf numFmtId="165" fontId="10" fillId="2" borderId="0" xfId="0" applyNumberFormat="1" applyFont="1" applyFill="1" applyAlignment="1" applyProtection="1">
      <alignment horizontal="center"/>
      <protection hidden="1"/>
    </xf>
    <xf numFmtId="0" fontId="3" fillId="10" borderId="4" xfId="0" applyNumberFormat="1" applyFont="1" applyFill="1" applyBorder="1" applyAlignment="1" applyProtection="1">
      <alignment horizontal="center" vertical="center" wrapText="1"/>
      <protection locked="0"/>
    </xf>
    <xf numFmtId="0" fontId="3" fillId="10" borderId="5" xfId="0" applyNumberFormat="1" applyFont="1" applyFill="1" applyBorder="1" applyAlignment="1" applyProtection="1">
      <alignment horizontal="center" vertical="center" wrapText="1"/>
      <protection locked="0"/>
    </xf>
    <xf numFmtId="0" fontId="3" fillId="10" borderId="3" xfId="0" applyNumberFormat="1"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xf>
    <xf numFmtId="0" fontId="3" fillId="3" borderId="5" xfId="0" applyFont="1" applyFill="1" applyBorder="1" applyAlignment="1" applyProtection="1">
      <alignment horizontal="center" vertical="center"/>
    </xf>
    <xf numFmtId="0" fontId="3" fillId="3" borderId="3" xfId="0" applyFont="1" applyFill="1" applyBorder="1" applyAlignment="1" applyProtection="1">
      <alignment horizontal="center" vertical="center"/>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3" xfId="0" applyFont="1" applyFill="1" applyBorder="1" applyAlignment="1">
      <alignment horizontal="left" vertical="top" wrapText="1"/>
    </xf>
    <xf numFmtId="0" fontId="0" fillId="9" borderId="0" xfId="0" applyFont="1" applyFill="1" applyAlignment="1" applyProtection="1">
      <alignment horizontal="center" wrapText="1"/>
    </xf>
    <xf numFmtId="0" fontId="3" fillId="2" borderId="4"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3" xfId="0" applyFont="1" applyFill="1" applyBorder="1" applyAlignment="1" applyProtection="1">
      <alignment horizontal="left" vertical="center" wrapText="1"/>
    </xf>
    <xf numFmtId="0" fontId="3" fillId="7" borderId="4" xfId="0" applyNumberFormat="1" applyFont="1" applyFill="1" applyBorder="1" applyAlignment="1" applyProtection="1">
      <alignment horizontal="center" vertical="center" wrapText="1"/>
    </xf>
    <xf numFmtId="0" fontId="3" fillId="7" borderId="5" xfId="0" applyNumberFormat="1" applyFont="1" applyFill="1" applyBorder="1" applyAlignment="1" applyProtection="1">
      <alignment horizontal="center" vertical="center" wrapText="1"/>
    </xf>
    <xf numFmtId="0" fontId="3" fillId="7" borderId="3" xfId="0" applyNumberFormat="1" applyFont="1" applyFill="1" applyBorder="1" applyAlignment="1" applyProtection="1">
      <alignment horizontal="center" vertical="center" wrapText="1"/>
    </xf>
    <xf numFmtId="0" fontId="3" fillId="7"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xf>
    <xf numFmtId="0" fontId="3" fillId="3" borderId="12" xfId="0" applyFont="1" applyFill="1" applyBorder="1" applyAlignment="1" applyProtection="1">
      <alignment horizontal="center" vertical="center" wrapText="1"/>
    </xf>
    <xf numFmtId="0" fontId="3" fillId="3" borderId="13" xfId="0" applyFont="1" applyFill="1" applyBorder="1" applyAlignment="1" applyProtection="1">
      <alignment vertical="center"/>
    </xf>
    <xf numFmtId="0" fontId="3" fillId="3" borderId="14" xfId="0" applyFont="1" applyFill="1" applyBorder="1" applyAlignment="1" applyProtection="1">
      <alignment vertical="center"/>
    </xf>
    <xf numFmtId="0" fontId="3" fillId="2" borderId="1" xfId="0" applyFont="1" applyFill="1" applyBorder="1" applyAlignment="1" applyProtection="1">
      <alignment horizontal="left" vertical="top" wrapText="1"/>
    </xf>
    <xf numFmtId="0" fontId="3" fillId="2" borderId="0" xfId="0" applyFont="1" applyFill="1" applyBorder="1" applyAlignment="1" applyProtection="1">
      <alignment horizontal="right" vertical="center" wrapText="1"/>
    </xf>
    <xf numFmtId="0" fontId="7" fillId="11" borderId="1" xfId="0" applyFont="1" applyFill="1" applyBorder="1" applyAlignment="1">
      <alignment horizontal="center"/>
    </xf>
    <xf numFmtId="0" fontId="6" fillId="2" borderId="1" xfId="0" applyFont="1" applyFill="1" applyBorder="1" applyAlignment="1" applyProtection="1">
      <alignment horizontal="left" vertical="top" wrapText="1"/>
    </xf>
    <xf numFmtId="0" fontId="6" fillId="2" borderId="4" xfId="7" applyFont="1" applyFill="1" applyBorder="1" applyAlignment="1">
      <alignment vertical="top" wrapText="1"/>
    </xf>
    <xf numFmtId="0" fontId="6" fillId="2" borderId="5" xfId="7" applyFont="1" applyFill="1" applyBorder="1" applyAlignment="1">
      <alignment vertical="top" wrapText="1"/>
    </xf>
    <xf numFmtId="0" fontId="6" fillId="2" borderId="3" xfId="7" applyFont="1" applyFill="1" applyBorder="1" applyAlignment="1">
      <alignment vertical="top" wrapText="1"/>
    </xf>
    <xf numFmtId="49" fontId="2" fillId="2" borderId="0" xfId="7" applyNumberFormat="1" applyFill="1" applyBorder="1" applyAlignment="1">
      <alignment horizontal="left" vertical="top" wrapText="1"/>
    </xf>
  </cellXfs>
  <cellStyles count="8">
    <cellStyle name="Comma" xfId="5" builtinId="3"/>
    <cellStyle name="Currency" xfId="1" builtinId="4"/>
    <cellStyle name="Normal" xfId="0" builtinId="0"/>
    <cellStyle name="Normal 2" xfId="4" xr:uid="{00000000-0005-0000-0000-000003000000}"/>
    <cellStyle name="Normal 2 2" xfId="7" xr:uid="{00000000-0005-0000-0000-000004000000}"/>
    <cellStyle name="Normal 3" xfId="6" xr:uid="{00000000-0005-0000-0000-000005000000}"/>
    <cellStyle name="Normal_Appendix A--Temps RFP Appendix" xfId="3" xr:uid="{00000000-0005-0000-0000-000006000000}"/>
    <cellStyle name="Percent" xfId="2" builtinId="5"/>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6</xdr:col>
      <xdr:colOff>0</xdr:colOff>
      <xdr:row>6</xdr:row>
      <xdr:rowOff>0</xdr:rowOff>
    </xdr:from>
    <xdr:ext cx="76200" cy="555625"/>
    <xdr:sp macro="" textlink="">
      <xdr:nvSpPr>
        <xdr:cNvPr id="2" name="Text Box 7">
          <a:extLst>
            <a:ext uri="{FF2B5EF4-FFF2-40B4-BE49-F238E27FC236}">
              <a16:creationId xmlns:a16="http://schemas.microsoft.com/office/drawing/2014/main" id="{4F90202B-83C8-4C12-98EC-9CCEAE67D0E9}"/>
            </a:ext>
          </a:extLst>
        </xdr:cNvPr>
        <xdr:cNvSpPr txBox="1">
          <a:spLocks noChangeArrowheads="1"/>
        </xdr:cNvSpPr>
      </xdr:nvSpPr>
      <xdr:spPr bwMode="auto">
        <a:xfrm>
          <a:off x="7505700" y="5553075"/>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3" name="Text Box 7">
          <a:extLst>
            <a:ext uri="{FF2B5EF4-FFF2-40B4-BE49-F238E27FC236}">
              <a16:creationId xmlns:a16="http://schemas.microsoft.com/office/drawing/2014/main" id="{BC11C709-AF21-47B5-9641-8B2EAFDE29F0}"/>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4" name="Text Box 7">
          <a:extLst>
            <a:ext uri="{FF2B5EF4-FFF2-40B4-BE49-F238E27FC236}">
              <a16:creationId xmlns:a16="http://schemas.microsoft.com/office/drawing/2014/main" id="{370C458E-525F-4F23-8B4F-39418964C987}"/>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5" name="Text Box 7">
          <a:extLst>
            <a:ext uri="{FF2B5EF4-FFF2-40B4-BE49-F238E27FC236}">
              <a16:creationId xmlns:a16="http://schemas.microsoft.com/office/drawing/2014/main" id="{44CB43B5-44B1-45E8-B0F0-B542124A8851}"/>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6" name="Text Box 7">
          <a:extLst>
            <a:ext uri="{FF2B5EF4-FFF2-40B4-BE49-F238E27FC236}">
              <a16:creationId xmlns:a16="http://schemas.microsoft.com/office/drawing/2014/main" id="{ED0904AA-7EB6-45D5-83F2-897775C62AEF}"/>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7" name="Text Box 7">
          <a:extLst>
            <a:ext uri="{FF2B5EF4-FFF2-40B4-BE49-F238E27FC236}">
              <a16:creationId xmlns:a16="http://schemas.microsoft.com/office/drawing/2014/main" id="{555F587F-3A71-4116-B223-EC650F6D5B79}"/>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8" name="Text Box 7">
          <a:extLst>
            <a:ext uri="{FF2B5EF4-FFF2-40B4-BE49-F238E27FC236}">
              <a16:creationId xmlns:a16="http://schemas.microsoft.com/office/drawing/2014/main" id="{9C8B49E5-2A42-48F5-A84F-C98E6271BBA8}"/>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9" name="Text Box 7">
          <a:extLst>
            <a:ext uri="{FF2B5EF4-FFF2-40B4-BE49-F238E27FC236}">
              <a16:creationId xmlns:a16="http://schemas.microsoft.com/office/drawing/2014/main" id="{ADD189B3-A549-4D6B-9404-420E55678218}"/>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0" name="Text Box 7">
          <a:extLst>
            <a:ext uri="{FF2B5EF4-FFF2-40B4-BE49-F238E27FC236}">
              <a16:creationId xmlns:a16="http://schemas.microsoft.com/office/drawing/2014/main" id="{49B6FABE-B54F-4A3D-8E67-74DE87B10392}"/>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1" name="Text Box 7">
          <a:extLst>
            <a:ext uri="{FF2B5EF4-FFF2-40B4-BE49-F238E27FC236}">
              <a16:creationId xmlns:a16="http://schemas.microsoft.com/office/drawing/2014/main" id="{9F1A92B7-0838-4DEF-B670-0C1BE0FF6C4A}"/>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2" name="Text Box 7">
          <a:extLst>
            <a:ext uri="{FF2B5EF4-FFF2-40B4-BE49-F238E27FC236}">
              <a16:creationId xmlns:a16="http://schemas.microsoft.com/office/drawing/2014/main" id="{C74FD65C-1C45-4567-ABF3-763B6970E69C}"/>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3" name="Text Box 7">
          <a:extLst>
            <a:ext uri="{FF2B5EF4-FFF2-40B4-BE49-F238E27FC236}">
              <a16:creationId xmlns:a16="http://schemas.microsoft.com/office/drawing/2014/main" id="{A51B89FB-9658-4576-BBCE-B233F56A5D2D}"/>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4" name="Text Box 7">
          <a:extLst>
            <a:ext uri="{FF2B5EF4-FFF2-40B4-BE49-F238E27FC236}">
              <a16:creationId xmlns:a16="http://schemas.microsoft.com/office/drawing/2014/main" id="{778ED813-D3C4-4348-BD66-B8ED1184C3E4}"/>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5" name="Text Box 7">
          <a:extLst>
            <a:ext uri="{FF2B5EF4-FFF2-40B4-BE49-F238E27FC236}">
              <a16:creationId xmlns:a16="http://schemas.microsoft.com/office/drawing/2014/main" id="{9CA13FBD-C2B0-4EA6-ADD4-4840D3F28D57}"/>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16" name="Text Box 7">
          <a:extLst>
            <a:ext uri="{FF2B5EF4-FFF2-40B4-BE49-F238E27FC236}">
              <a16:creationId xmlns:a16="http://schemas.microsoft.com/office/drawing/2014/main" id="{FDADA328-1019-4949-8F3C-0A28FF303084}"/>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3</xdr:col>
      <xdr:colOff>0</xdr:colOff>
      <xdr:row>24</xdr:row>
      <xdr:rowOff>0</xdr:rowOff>
    </xdr:from>
    <xdr:ext cx="76200" cy="555625"/>
    <xdr:sp macro="" textlink="">
      <xdr:nvSpPr>
        <xdr:cNvPr id="17" name="Text Box 7">
          <a:extLst>
            <a:ext uri="{FF2B5EF4-FFF2-40B4-BE49-F238E27FC236}">
              <a16:creationId xmlns:a16="http://schemas.microsoft.com/office/drawing/2014/main" id="{E5356B1E-5ADD-49EC-A3DA-2F117A533E37}"/>
            </a:ext>
          </a:extLst>
        </xdr:cNvPr>
        <xdr:cNvSpPr txBox="1">
          <a:spLocks noChangeArrowheads="1"/>
        </xdr:cNvSpPr>
      </xdr:nvSpPr>
      <xdr:spPr bwMode="auto">
        <a:xfrm>
          <a:off x="5143500" y="9944100"/>
          <a:ext cx="76200" cy="555625"/>
        </a:xfrm>
        <a:prstGeom prst="rect">
          <a:avLst/>
        </a:prstGeom>
        <a:noFill/>
        <a:ln w="9525">
          <a:noFill/>
          <a:miter lim="800000"/>
          <a:headEnd/>
          <a:tailEnd/>
        </a:ln>
      </xdr:spPr>
    </xdr:sp>
    <xdr:clientData/>
  </xdr:oneCellAnchor>
  <xdr:oneCellAnchor>
    <xdr:from>
      <xdr:col>3</xdr:col>
      <xdr:colOff>0</xdr:colOff>
      <xdr:row>24</xdr:row>
      <xdr:rowOff>0</xdr:rowOff>
    </xdr:from>
    <xdr:ext cx="76200" cy="555625"/>
    <xdr:sp macro="" textlink="">
      <xdr:nvSpPr>
        <xdr:cNvPr id="18" name="Text Box 7">
          <a:extLst>
            <a:ext uri="{FF2B5EF4-FFF2-40B4-BE49-F238E27FC236}">
              <a16:creationId xmlns:a16="http://schemas.microsoft.com/office/drawing/2014/main" id="{4A47629F-00D4-434E-9203-A1E08B5541FB}"/>
            </a:ext>
          </a:extLst>
        </xdr:cNvPr>
        <xdr:cNvSpPr txBox="1">
          <a:spLocks noChangeArrowheads="1"/>
        </xdr:cNvSpPr>
      </xdr:nvSpPr>
      <xdr:spPr bwMode="auto">
        <a:xfrm>
          <a:off x="5143500" y="9944100"/>
          <a:ext cx="76200" cy="555625"/>
        </a:xfrm>
        <a:prstGeom prst="rect">
          <a:avLst/>
        </a:prstGeom>
        <a:noFill/>
        <a:ln w="9525">
          <a:noFill/>
          <a:miter lim="800000"/>
          <a:headEnd/>
          <a:tailEnd/>
        </a:ln>
      </xdr:spPr>
    </xdr:sp>
    <xdr:clientData/>
  </xdr:oneCellAnchor>
  <xdr:oneCellAnchor>
    <xdr:from>
      <xdr:col>6</xdr:col>
      <xdr:colOff>0</xdr:colOff>
      <xdr:row>24</xdr:row>
      <xdr:rowOff>0</xdr:rowOff>
    </xdr:from>
    <xdr:ext cx="76200" cy="555625"/>
    <xdr:sp macro="" textlink="">
      <xdr:nvSpPr>
        <xdr:cNvPr id="19" name="Text Box 7">
          <a:extLst>
            <a:ext uri="{FF2B5EF4-FFF2-40B4-BE49-F238E27FC236}">
              <a16:creationId xmlns:a16="http://schemas.microsoft.com/office/drawing/2014/main" id="{E8BE574B-4199-49E1-AD83-6B620E0E9343}"/>
            </a:ext>
          </a:extLst>
        </xdr:cNvPr>
        <xdr:cNvSpPr txBox="1">
          <a:spLocks noChangeArrowheads="1"/>
        </xdr:cNvSpPr>
      </xdr:nvSpPr>
      <xdr:spPr bwMode="auto">
        <a:xfrm>
          <a:off x="6324600" y="9944100"/>
          <a:ext cx="76200" cy="555625"/>
        </a:xfrm>
        <a:prstGeom prst="rect">
          <a:avLst/>
        </a:prstGeom>
        <a:noFill/>
        <a:ln w="9525">
          <a:noFill/>
          <a:miter lim="800000"/>
          <a:headEnd/>
          <a:tailEnd/>
        </a:ln>
      </xdr:spPr>
    </xdr:sp>
    <xdr:clientData/>
  </xdr:oneCellAnchor>
  <xdr:oneCellAnchor>
    <xdr:from>
      <xdr:col>6</xdr:col>
      <xdr:colOff>0</xdr:colOff>
      <xdr:row>24</xdr:row>
      <xdr:rowOff>0</xdr:rowOff>
    </xdr:from>
    <xdr:ext cx="76200" cy="555625"/>
    <xdr:sp macro="" textlink="">
      <xdr:nvSpPr>
        <xdr:cNvPr id="20" name="Text Box 7">
          <a:extLst>
            <a:ext uri="{FF2B5EF4-FFF2-40B4-BE49-F238E27FC236}">
              <a16:creationId xmlns:a16="http://schemas.microsoft.com/office/drawing/2014/main" id="{833DDF0A-8269-48A6-9A4D-CB553D268EDB}"/>
            </a:ext>
          </a:extLst>
        </xdr:cNvPr>
        <xdr:cNvSpPr txBox="1">
          <a:spLocks noChangeArrowheads="1"/>
        </xdr:cNvSpPr>
      </xdr:nvSpPr>
      <xdr:spPr bwMode="auto">
        <a:xfrm>
          <a:off x="6324600" y="9944100"/>
          <a:ext cx="76200" cy="555625"/>
        </a:xfrm>
        <a:prstGeom prst="rect">
          <a:avLst/>
        </a:prstGeom>
        <a:noFill/>
        <a:ln w="9525">
          <a:noFill/>
          <a:miter lim="800000"/>
          <a:headEnd/>
          <a:tailEnd/>
        </a:ln>
      </xdr:spPr>
    </xdr:sp>
    <xdr:clientData/>
  </xdr:oneCellAnchor>
  <xdr:oneCellAnchor>
    <xdr:from>
      <xdr:col>6</xdr:col>
      <xdr:colOff>0</xdr:colOff>
      <xdr:row>24</xdr:row>
      <xdr:rowOff>0</xdr:rowOff>
    </xdr:from>
    <xdr:ext cx="76200" cy="555625"/>
    <xdr:sp macro="" textlink="">
      <xdr:nvSpPr>
        <xdr:cNvPr id="21" name="Text Box 7">
          <a:extLst>
            <a:ext uri="{FF2B5EF4-FFF2-40B4-BE49-F238E27FC236}">
              <a16:creationId xmlns:a16="http://schemas.microsoft.com/office/drawing/2014/main" id="{E6141759-5370-4AA2-BA4F-34286B8B465F}"/>
            </a:ext>
          </a:extLst>
        </xdr:cNvPr>
        <xdr:cNvSpPr txBox="1">
          <a:spLocks noChangeArrowheads="1"/>
        </xdr:cNvSpPr>
      </xdr:nvSpPr>
      <xdr:spPr bwMode="auto">
        <a:xfrm>
          <a:off x="7505700" y="9944100"/>
          <a:ext cx="76200" cy="555625"/>
        </a:xfrm>
        <a:prstGeom prst="rect">
          <a:avLst/>
        </a:prstGeom>
        <a:noFill/>
        <a:ln w="9525">
          <a:noFill/>
          <a:miter lim="800000"/>
          <a:headEnd/>
          <a:tailEnd/>
        </a:ln>
      </xdr:spPr>
    </xdr:sp>
    <xdr:clientData/>
  </xdr:oneCellAnchor>
  <xdr:oneCellAnchor>
    <xdr:from>
      <xdr:col>6</xdr:col>
      <xdr:colOff>0</xdr:colOff>
      <xdr:row>24</xdr:row>
      <xdr:rowOff>0</xdr:rowOff>
    </xdr:from>
    <xdr:ext cx="76200" cy="555625"/>
    <xdr:sp macro="" textlink="">
      <xdr:nvSpPr>
        <xdr:cNvPr id="22" name="Text Box 7">
          <a:extLst>
            <a:ext uri="{FF2B5EF4-FFF2-40B4-BE49-F238E27FC236}">
              <a16:creationId xmlns:a16="http://schemas.microsoft.com/office/drawing/2014/main" id="{0E6E76E7-92AC-4549-B2AA-753ABCD9CF9E}"/>
            </a:ext>
          </a:extLst>
        </xdr:cNvPr>
        <xdr:cNvSpPr txBox="1">
          <a:spLocks noChangeArrowheads="1"/>
        </xdr:cNvSpPr>
      </xdr:nvSpPr>
      <xdr:spPr bwMode="auto">
        <a:xfrm>
          <a:off x="75057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3" name="Text Box 7">
          <a:extLst>
            <a:ext uri="{FF2B5EF4-FFF2-40B4-BE49-F238E27FC236}">
              <a16:creationId xmlns:a16="http://schemas.microsoft.com/office/drawing/2014/main" id="{EAFA25C4-4BF3-4F64-ABE7-6E8B33A5FA71}"/>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4" name="Text Box 7">
          <a:extLst>
            <a:ext uri="{FF2B5EF4-FFF2-40B4-BE49-F238E27FC236}">
              <a16:creationId xmlns:a16="http://schemas.microsoft.com/office/drawing/2014/main" id="{9D970CCB-8F14-429E-B17E-A16539ED87AA}"/>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5" name="Text Box 7">
          <a:extLst>
            <a:ext uri="{FF2B5EF4-FFF2-40B4-BE49-F238E27FC236}">
              <a16:creationId xmlns:a16="http://schemas.microsoft.com/office/drawing/2014/main" id="{6510D875-DD02-4A8C-BB61-CF5E4FBCABBB}"/>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6" name="Text Box 7">
          <a:extLst>
            <a:ext uri="{FF2B5EF4-FFF2-40B4-BE49-F238E27FC236}">
              <a16:creationId xmlns:a16="http://schemas.microsoft.com/office/drawing/2014/main" id="{CE15ED19-08E5-4663-8440-D139A88967FF}"/>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7" name="Text Box 7">
          <a:extLst>
            <a:ext uri="{FF2B5EF4-FFF2-40B4-BE49-F238E27FC236}">
              <a16:creationId xmlns:a16="http://schemas.microsoft.com/office/drawing/2014/main" id="{E1A949D3-2131-43F6-9441-ADDFE8010CAF}"/>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8" name="Text Box 7">
          <a:extLst>
            <a:ext uri="{FF2B5EF4-FFF2-40B4-BE49-F238E27FC236}">
              <a16:creationId xmlns:a16="http://schemas.microsoft.com/office/drawing/2014/main" id="{CF6EC010-C3DB-4814-860C-90BB64C20D06}"/>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29" name="Text Box 7">
          <a:extLst>
            <a:ext uri="{FF2B5EF4-FFF2-40B4-BE49-F238E27FC236}">
              <a16:creationId xmlns:a16="http://schemas.microsoft.com/office/drawing/2014/main" id="{1001C066-8228-42E8-95AF-015068F11993}"/>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11</xdr:col>
      <xdr:colOff>0</xdr:colOff>
      <xdr:row>24</xdr:row>
      <xdr:rowOff>0</xdr:rowOff>
    </xdr:from>
    <xdr:ext cx="76200" cy="555625"/>
    <xdr:sp macro="" textlink="">
      <xdr:nvSpPr>
        <xdr:cNvPr id="30" name="Text Box 7">
          <a:extLst>
            <a:ext uri="{FF2B5EF4-FFF2-40B4-BE49-F238E27FC236}">
              <a16:creationId xmlns:a16="http://schemas.microsoft.com/office/drawing/2014/main" id="{0C729076-8E57-4FCF-93A8-9036080A9F91}"/>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31" name="Text Box 7">
          <a:extLst>
            <a:ext uri="{FF2B5EF4-FFF2-40B4-BE49-F238E27FC236}">
              <a16:creationId xmlns:a16="http://schemas.microsoft.com/office/drawing/2014/main" id="{1A62B030-1DE2-464E-929D-7F1F558CA9B9}"/>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32" name="Text Box 7">
          <a:extLst>
            <a:ext uri="{FF2B5EF4-FFF2-40B4-BE49-F238E27FC236}">
              <a16:creationId xmlns:a16="http://schemas.microsoft.com/office/drawing/2014/main" id="{E81BDB99-B981-4E81-A37F-03BD429F746E}"/>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3" name="Text Box 7">
          <a:extLst>
            <a:ext uri="{FF2B5EF4-FFF2-40B4-BE49-F238E27FC236}">
              <a16:creationId xmlns:a16="http://schemas.microsoft.com/office/drawing/2014/main" id="{9D1051F1-7EA4-4A1B-B68D-F173240C9073}"/>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4" name="Text Box 7">
          <a:extLst>
            <a:ext uri="{FF2B5EF4-FFF2-40B4-BE49-F238E27FC236}">
              <a16:creationId xmlns:a16="http://schemas.microsoft.com/office/drawing/2014/main" id="{FD3FAA8E-6DAB-4C3E-944C-CAF225485D22}"/>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5" name="Text Box 7">
          <a:extLst>
            <a:ext uri="{FF2B5EF4-FFF2-40B4-BE49-F238E27FC236}">
              <a16:creationId xmlns:a16="http://schemas.microsoft.com/office/drawing/2014/main" id="{A5E7CBCD-7FD2-4391-BDE8-0C0C435CD41A}"/>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6" name="Text Box 7">
          <a:extLst>
            <a:ext uri="{FF2B5EF4-FFF2-40B4-BE49-F238E27FC236}">
              <a16:creationId xmlns:a16="http://schemas.microsoft.com/office/drawing/2014/main" id="{0ED968C0-63EE-4684-9B1E-D34C0748CB83}"/>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7" name="Text Box 7">
          <a:extLst>
            <a:ext uri="{FF2B5EF4-FFF2-40B4-BE49-F238E27FC236}">
              <a16:creationId xmlns:a16="http://schemas.microsoft.com/office/drawing/2014/main" id="{628978D8-2F7E-409A-97C3-9BE94D25BE15}"/>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8" name="Text Box 7">
          <a:extLst>
            <a:ext uri="{FF2B5EF4-FFF2-40B4-BE49-F238E27FC236}">
              <a16:creationId xmlns:a16="http://schemas.microsoft.com/office/drawing/2014/main" id="{9958297D-CF50-413F-995C-91CEFB7C233C}"/>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39" name="Text Box 7">
          <a:extLst>
            <a:ext uri="{FF2B5EF4-FFF2-40B4-BE49-F238E27FC236}">
              <a16:creationId xmlns:a16="http://schemas.microsoft.com/office/drawing/2014/main" id="{3FC2FBAB-4489-42F4-94C9-DD9C2930C3DC}"/>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40" name="Text Box 7">
          <a:extLst>
            <a:ext uri="{FF2B5EF4-FFF2-40B4-BE49-F238E27FC236}">
              <a16:creationId xmlns:a16="http://schemas.microsoft.com/office/drawing/2014/main" id="{036C90AF-D751-46E5-8AFD-11A2F82A5745}"/>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1" name="Text Box 7">
          <a:extLst>
            <a:ext uri="{FF2B5EF4-FFF2-40B4-BE49-F238E27FC236}">
              <a16:creationId xmlns:a16="http://schemas.microsoft.com/office/drawing/2014/main" id="{93CBDF4E-3C8C-4BEA-A098-ACBE47565365}"/>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2" name="Text Box 7">
          <a:extLst>
            <a:ext uri="{FF2B5EF4-FFF2-40B4-BE49-F238E27FC236}">
              <a16:creationId xmlns:a16="http://schemas.microsoft.com/office/drawing/2014/main" id="{173E0311-A95A-4289-882F-D3466A51FE2F}"/>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3" name="Text Box 7">
          <a:extLst>
            <a:ext uri="{FF2B5EF4-FFF2-40B4-BE49-F238E27FC236}">
              <a16:creationId xmlns:a16="http://schemas.microsoft.com/office/drawing/2014/main" id="{2FCF55F7-D846-4AAC-AF05-1840751808E8}"/>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4" name="Text Box 7">
          <a:extLst>
            <a:ext uri="{FF2B5EF4-FFF2-40B4-BE49-F238E27FC236}">
              <a16:creationId xmlns:a16="http://schemas.microsoft.com/office/drawing/2014/main" id="{192047F4-1447-4478-ABBD-DF2D97AB0D9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5" name="Text Box 7">
          <a:extLst>
            <a:ext uri="{FF2B5EF4-FFF2-40B4-BE49-F238E27FC236}">
              <a16:creationId xmlns:a16="http://schemas.microsoft.com/office/drawing/2014/main" id="{F73BB25B-65E2-45A0-9330-D3C0737063A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6" name="Text Box 7">
          <a:extLst>
            <a:ext uri="{FF2B5EF4-FFF2-40B4-BE49-F238E27FC236}">
              <a16:creationId xmlns:a16="http://schemas.microsoft.com/office/drawing/2014/main" id="{820C6D67-0588-468E-BF0B-D68D1E905E83}"/>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7" name="Text Box 7">
          <a:extLst>
            <a:ext uri="{FF2B5EF4-FFF2-40B4-BE49-F238E27FC236}">
              <a16:creationId xmlns:a16="http://schemas.microsoft.com/office/drawing/2014/main" id="{84871B55-B6C4-425D-8A90-F2A4E3DFD9CF}"/>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48" name="Text Box 7">
          <a:extLst>
            <a:ext uri="{FF2B5EF4-FFF2-40B4-BE49-F238E27FC236}">
              <a16:creationId xmlns:a16="http://schemas.microsoft.com/office/drawing/2014/main" id="{B4F55300-A0F9-4328-9C8B-85A10B145655}"/>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txBody>
        <a:bodyPr/>
        <a:lstStyle/>
        <a:p>
          <a:endParaRPr lang="en-US"/>
        </a:p>
      </xdr:txBody>
    </xdr:sp>
    <xdr:clientData/>
  </xdr:oneCellAnchor>
  <xdr:oneCellAnchor>
    <xdr:from>
      <xdr:col>11</xdr:col>
      <xdr:colOff>0</xdr:colOff>
      <xdr:row>6</xdr:row>
      <xdr:rowOff>0</xdr:rowOff>
    </xdr:from>
    <xdr:ext cx="76200" cy="555625"/>
    <xdr:sp macro="" textlink="">
      <xdr:nvSpPr>
        <xdr:cNvPr id="49" name="Text Box 7">
          <a:extLst>
            <a:ext uri="{FF2B5EF4-FFF2-40B4-BE49-F238E27FC236}">
              <a16:creationId xmlns:a16="http://schemas.microsoft.com/office/drawing/2014/main" id="{8EF907C6-3602-4063-A623-C0B08E9DDF9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0" name="Text Box 7">
          <a:extLst>
            <a:ext uri="{FF2B5EF4-FFF2-40B4-BE49-F238E27FC236}">
              <a16:creationId xmlns:a16="http://schemas.microsoft.com/office/drawing/2014/main" id="{BCC115B0-E740-4287-BBF0-C07AD8E01E42}"/>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1" name="Text Box 7">
          <a:extLst>
            <a:ext uri="{FF2B5EF4-FFF2-40B4-BE49-F238E27FC236}">
              <a16:creationId xmlns:a16="http://schemas.microsoft.com/office/drawing/2014/main" id="{267319EA-A40D-4983-8805-8D52061C792D}"/>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2" name="Text Box 7">
          <a:extLst>
            <a:ext uri="{FF2B5EF4-FFF2-40B4-BE49-F238E27FC236}">
              <a16:creationId xmlns:a16="http://schemas.microsoft.com/office/drawing/2014/main" id="{38EFD41A-CE21-4C87-8AE4-F30A87A56031}"/>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3" name="Text Box 7">
          <a:extLst>
            <a:ext uri="{FF2B5EF4-FFF2-40B4-BE49-F238E27FC236}">
              <a16:creationId xmlns:a16="http://schemas.microsoft.com/office/drawing/2014/main" id="{71BED54A-A231-4447-9B12-7FDC859C8C14}"/>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4" name="Text Box 7">
          <a:extLst>
            <a:ext uri="{FF2B5EF4-FFF2-40B4-BE49-F238E27FC236}">
              <a16:creationId xmlns:a16="http://schemas.microsoft.com/office/drawing/2014/main" id="{CD719D19-EF6C-4F20-951B-8E88FDA4CE6C}"/>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5" name="Text Box 7">
          <a:extLst>
            <a:ext uri="{FF2B5EF4-FFF2-40B4-BE49-F238E27FC236}">
              <a16:creationId xmlns:a16="http://schemas.microsoft.com/office/drawing/2014/main" id="{B726AD46-640E-4D45-ADA7-48D575C5595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11</xdr:col>
      <xdr:colOff>0</xdr:colOff>
      <xdr:row>6</xdr:row>
      <xdr:rowOff>0</xdr:rowOff>
    </xdr:from>
    <xdr:ext cx="76200" cy="555625"/>
    <xdr:sp macro="" textlink="">
      <xdr:nvSpPr>
        <xdr:cNvPr id="56" name="Text Box 7">
          <a:extLst>
            <a:ext uri="{FF2B5EF4-FFF2-40B4-BE49-F238E27FC236}">
              <a16:creationId xmlns:a16="http://schemas.microsoft.com/office/drawing/2014/main" id="{38A468C8-A24E-4F1F-890D-DFFBCEFCCB0C}"/>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3</xdr:col>
      <xdr:colOff>0</xdr:colOff>
      <xdr:row>15</xdr:row>
      <xdr:rowOff>0</xdr:rowOff>
    </xdr:from>
    <xdr:ext cx="76200" cy="555625"/>
    <xdr:sp macro="" textlink="">
      <xdr:nvSpPr>
        <xdr:cNvPr id="57" name="Text Box 7">
          <a:extLst>
            <a:ext uri="{FF2B5EF4-FFF2-40B4-BE49-F238E27FC236}">
              <a16:creationId xmlns:a16="http://schemas.microsoft.com/office/drawing/2014/main" id="{D26E8FB1-ECB9-41E7-89D6-AB7B4DABF207}"/>
            </a:ext>
          </a:extLst>
        </xdr:cNvPr>
        <xdr:cNvSpPr txBox="1">
          <a:spLocks noChangeArrowheads="1"/>
        </xdr:cNvSpPr>
      </xdr:nvSpPr>
      <xdr:spPr bwMode="auto">
        <a:xfrm>
          <a:off x="5143500" y="8229600"/>
          <a:ext cx="76200" cy="555625"/>
        </a:xfrm>
        <a:prstGeom prst="rect">
          <a:avLst/>
        </a:prstGeom>
        <a:noFill/>
        <a:ln w="9525">
          <a:noFill/>
          <a:miter lim="800000"/>
          <a:headEnd/>
          <a:tailEnd/>
        </a:ln>
      </xdr:spPr>
    </xdr:sp>
    <xdr:clientData/>
  </xdr:oneCellAnchor>
  <xdr:oneCellAnchor>
    <xdr:from>
      <xdr:col>3</xdr:col>
      <xdr:colOff>0</xdr:colOff>
      <xdr:row>15</xdr:row>
      <xdr:rowOff>0</xdr:rowOff>
    </xdr:from>
    <xdr:ext cx="76200" cy="555625"/>
    <xdr:sp macro="" textlink="">
      <xdr:nvSpPr>
        <xdr:cNvPr id="58" name="Text Box 7">
          <a:extLst>
            <a:ext uri="{FF2B5EF4-FFF2-40B4-BE49-F238E27FC236}">
              <a16:creationId xmlns:a16="http://schemas.microsoft.com/office/drawing/2014/main" id="{877560C3-D3DE-48D2-B4F9-B251C8BA1C2E}"/>
            </a:ext>
          </a:extLst>
        </xdr:cNvPr>
        <xdr:cNvSpPr txBox="1">
          <a:spLocks noChangeArrowheads="1"/>
        </xdr:cNvSpPr>
      </xdr:nvSpPr>
      <xdr:spPr bwMode="auto">
        <a:xfrm>
          <a:off x="5143500" y="8229600"/>
          <a:ext cx="76200" cy="555625"/>
        </a:xfrm>
        <a:prstGeom prst="rect">
          <a:avLst/>
        </a:prstGeom>
        <a:noFill/>
        <a:ln w="9525">
          <a:noFill/>
          <a:miter lim="800000"/>
          <a:headEnd/>
          <a:tailEnd/>
        </a:ln>
      </xdr:spPr>
    </xdr:sp>
    <xdr:clientData/>
  </xdr:oneCellAnchor>
  <xdr:oneCellAnchor>
    <xdr:from>
      <xdr:col>6</xdr:col>
      <xdr:colOff>0</xdr:colOff>
      <xdr:row>15</xdr:row>
      <xdr:rowOff>0</xdr:rowOff>
    </xdr:from>
    <xdr:ext cx="76200" cy="555625"/>
    <xdr:sp macro="" textlink="">
      <xdr:nvSpPr>
        <xdr:cNvPr id="59" name="Text Box 7">
          <a:extLst>
            <a:ext uri="{FF2B5EF4-FFF2-40B4-BE49-F238E27FC236}">
              <a16:creationId xmlns:a16="http://schemas.microsoft.com/office/drawing/2014/main" id="{BAC46D1A-7272-457C-B085-5D433EECCC54}"/>
            </a:ext>
          </a:extLst>
        </xdr:cNvPr>
        <xdr:cNvSpPr txBox="1">
          <a:spLocks noChangeArrowheads="1"/>
        </xdr:cNvSpPr>
      </xdr:nvSpPr>
      <xdr:spPr bwMode="auto">
        <a:xfrm>
          <a:off x="6324600" y="8229600"/>
          <a:ext cx="76200" cy="555625"/>
        </a:xfrm>
        <a:prstGeom prst="rect">
          <a:avLst/>
        </a:prstGeom>
        <a:noFill/>
        <a:ln w="9525">
          <a:noFill/>
          <a:miter lim="800000"/>
          <a:headEnd/>
          <a:tailEnd/>
        </a:ln>
      </xdr:spPr>
    </xdr:sp>
    <xdr:clientData/>
  </xdr:oneCellAnchor>
  <xdr:oneCellAnchor>
    <xdr:from>
      <xdr:col>6</xdr:col>
      <xdr:colOff>0</xdr:colOff>
      <xdr:row>15</xdr:row>
      <xdr:rowOff>0</xdr:rowOff>
    </xdr:from>
    <xdr:ext cx="76200" cy="555625"/>
    <xdr:sp macro="" textlink="">
      <xdr:nvSpPr>
        <xdr:cNvPr id="60" name="Text Box 7">
          <a:extLst>
            <a:ext uri="{FF2B5EF4-FFF2-40B4-BE49-F238E27FC236}">
              <a16:creationId xmlns:a16="http://schemas.microsoft.com/office/drawing/2014/main" id="{1F33C883-0DCA-44A0-9CCF-AC938DF879E5}"/>
            </a:ext>
          </a:extLst>
        </xdr:cNvPr>
        <xdr:cNvSpPr txBox="1">
          <a:spLocks noChangeArrowheads="1"/>
        </xdr:cNvSpPr>
      </xdr:nvSpPr>
      <xdr:spPr bwMode="auto">
        <a:xfrm>
          <a:off x="6324600" y="8229600"/>
          <a:ext cx="76200" cy="555625"/>
        </a:xfrm>
        <a:prstGeom prst="rect">
          <a:avLst/>
        </a:prstGeom>
        <a:noFill/>
        <a:ln w="9525">
          <a:noFill/>
          <a:miter lim="800000"/>
          <a:headEnd/>
          <a:tailEnd/>
        </a:ln>
      </xdr:spPr>
    </xdr:sp>
    <xdr:clientData/>
  </xdr:oneCellAnchor>
  <xdr:oneCellAnchor>
    <xdr:from>
      <xdr:col>6</xdr:col>
      <xdr:colOff>0</xdr:colOff>
      <xdr:row>15</xdr:row>
      <xdr:rowOff>0</xdr:rowOff>
    </xdr:from>
    <xdr:ext cx="76200" cy="555625"/>
    <xdr:sp macro="" textlink="">
      <xdr:nvSpPr>
        <xdr:cNvPr id="61" name="Text Box 7">
          <a:extLst>
            <a:ext uri="{FF2B5EF4-FFF2-40B4-BE49-F238E27FC236}">
              <a16:creationId xmlns:a16="http://schemas.microsoft.com/office/drawing/2014/main" id="{D818A61D-FDAF-4260-9FB5-C9A5D30FDE56}"/>
            </a:ext>
          </a:extLst>
        </xdr:cNvPr>
        <xdr:cNvSpPr txBox="1">
          <a:spLocks noChangeArrowheads="1"/>
        </xdr:cNvSpPr>
      </xdr:nvSpPr>
      <xdr:spPr bwMode="auto">
        <a:xfrm>
          <a:off x="7505700" y="8229600"/>
          <a:ext cx="76200" cy="555625"/>
        </a:xfrm>
        <a:prstGeom prst="rect">
          <a:avLst/>
        </a:prstGeom>
        <a:noFill/>
        <a:ln w="9525">
          <a:noFill/>
          <a:miter lim="800000"/>
          <a:headEnd/>
          <a:tailEnd/>
        </a:ln>
      </xdr:spPr>
    </xdr:sp>
    <xdr:clientData/>
  </xdr:oneCellAnchor>
  <xdr:oneCellAnchor>
    <xdr:from>
      <xdr:col>6</xdr:col>
      <xdr:colOff>0</xdr:colOff>
      <xdr:row>15</xdr:row>
      <xdr:rowOff>0</xdr:rowOff>
    </xdr:from>
    <xdr:ext cx="76200" cy="555625"/>
    <xdr:sp macro="" textlink="">
      <xdr:nvSpPr>
        <xdr:cNvPr id="62" name="Text Box 7">
          <a:extLst>
            <a:ext uri="{FF2B5EF4-FFF2-40B4-BE49-F238E27FC236}">
              <a16:creationId xmlns:a16="http://schemas.microsoft.com/office/drawing/2014/main" id="{ABF31B5E-29C1-4E1A-BE93-179E3CE6B696}"/>
            </a:ext>
          </a:extLst>
        </xdr:cNvPr>
        <xdr:cNvSpPr txBox="1">
          <a:spLocks noChangeArrowheads="1"/>
        </xdr:cNvSpPr>
      </xdr:nvSpPr>
      <xdr:spPr bwMode="auto">
        <a:xfrm>
          <a:off x="75057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3" name="Text Box 7">
          <a:extLst>
            <a:ext uri="{FF2B5EF4-FFF2-40B4-BE49-F238E27FC236}">
              <a16:creationId xmlns:a16="http://schemas.microsoft.com/office/drawing/2014/main" id="{95626E60-FC39-4C37-B4FC-FD92500B511E}"/>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4" name="Text Box 7">
          <a:extLst>
            <a:ext uri="{FF2B5EF4-FFF2-40B4-BE49-F238E27FC236}">
              <a16:creationId xmlns:a16="http://schemas.microsoft.com/office/drawing/2014/main" id="{01809882-3FF0-44BA-BC3C-97F3F3F2D3BF}"/>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5" name="Text Box 7">
          <a:extLst>
            <a:ext uri="{FF2B5EF4-FFF2-40B4-BE49-F238E27FC236}">
              <a16:creationId xmlns:a16="http://schemas.microsoft.com/office/drawing/2014/main" id="{63A6AAB8-C887-4E58-99AA-C56E922C7A60}"/>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6" name="Text Box 7">
          <a:extLst>
            <a:ext uri="{FF2B5EF4-FFF2-40B4-BE49-F238E27FC236}">
              <a16:creationId xmlns:a16="http://schemas.microsoft.com/office/drawing/2014/main" id="{C51A0CA9-3F04-45DA-9B95-108E409F288B}"/>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7" name="Text Box 7">
          <a:extLst>
            <a:ext uri="{FF2B5EF4-FFF2-40B4-BE49-F238E27FC236}">
              <a16:creationId xmlns:a16="http://schemas.microsoft.com/office/drawing/2014/main" id="{E896E620-34EA-4789-97F0-9A53E776788B}"/>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8" name="Text Box 7">
          <a:extLst>
            <a:ext uri="{FF2B5EF4-FFF2-40B4-BE49-F238E27FC236}">
              <a16:creationId xmlns:a16="http://schemas.microsoft.com/office/drawing/2014/main" id="{7C0C788A-24B3-48B5-B10C-A39643A05B96}"/>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69" name="Text Box 7">
          <a:extLst>
            <a:ext uri="{FF2B5EF4-FFF2-40B4-BE49-F238E27FC236}">
              <a16:creationId xmlns:a16="http://schemas.microsoft.com/office/drawing/2014/main" id="{8EF5146E-D1CD-431A-9539-C7F64DAB0616}"/>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11</xdr:col>
      <xdr:colOff>0</xdr:colOff>
      <xdr:row>15</xdr:row>
      <xdr:rowOff>0</xdr:rowOff>
    </xdr:from>
    <xdr:ext cx="76200" cy="555625"/>
    <xdr:sp macro="" textlink="">
      <xdr:nvSpPr>
        <xdr:cNvPr id="70" name="Text Box 7">
          <a:extLst>
            <a:ext uri="{FF2B5EF4-FFF2-40B4-BE49-F238E27FC236}">
              <a16:creationId xmlns:a16="http://schemas.microsoft.com/office/drawing/2014/main" id="{ACFD63D0-349B-49CD-A686-5F0338F0A991}"/>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1" name="Text Box 7">
          <a:extLst>
            <a:ext uri="{FF2B5EF4-FFF2-40B4-BE49-F238E27FC236}">
              <a16:creationId xmlns:a16="http://schemas.microsoft.com/office/drawing/2014/main" id="{72ACEEC6-6052-4669-9544-2620C40CDAAD}"/>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2" name="Text Box 7">
          <a:extLst>
            <a:ext uri="{FF2B5EF4-FFF2-40B4-BE49-F238E27FC236}">
              <a16:creationId xmlns:a16="http://schemas.microsoft.com/office/drawing/2014/main" id="{D759E96B-7C7E-4967-8FB7-616D8917F65E}"/>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3" name="Text Box 7">
          <a:extLst>
            <a:ext uri="{FF2B5EF4-FFF2-40B4-BE49-F238E27FC236}">
              <a16:creationId xmlns:a16="http://schemas.microsoft.com/office/drawing/2014/main" id="{23A144FE-D63D-452B-9C52-CB43471192AB}"/>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4" name="Text Box 7">
          <a:extLst>
            <a:ext uri="{FF2B5EF4-FFF2-40B4-BE49-F238E27FC236}">
              <a16:creationId xmlns:a16="http://schemas.microsoft.com/office/drawing/2014/main" id="{C572249D-FAB9-4056-AD32-9FD71F98B534}"/>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5" name="Text Box 7">
          <a:extLst>
            <a:ext uri="{FF2B5EF4-FFF2-40B4-BE49-F238E27FC236}">
              <a16:creationId xmlns:a16="http://schemas.microsoft.com/office/drawing/2014/main" id="{F5E93283-7571-4B82-894C-7EF5144F1D08}"/>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76" name="Text Box 7">
          <a:extLst>
            <a:ext uri="{FF2B5EF4-FFF2-40B4-BE49-F238E27FC236}">
              <a16:creationId xmlns:a16="http://schemas.microsoft.com/office/drawing/2014/main" id="{BB619F45-E0BB-40AB-9A50-49B2DA5D4EFF}"/>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77" name="Text Box 7">
          <a:extLst>
            <a:ext uri="{FF2B5EF4-FFF2-40B4-BE49-F238E27FC236}">
              <a16:creationId xmlns:a16="http://schemas.microsoft.com/office/drawing/2014/main" id="{2086F36C-EE58-4938-9995-F6E9B1AB7D86}"/>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78" name="Text Box 7">
          <a:extLst>
            <a:ext uri="{FF2B5EF4-FFF2-40B4-BE49-F238E27FC236}">
              <a16:creationId xmlns:a16="http://schemas.microsoft.com/office/drawing/2014/main" id="{2A3F021D-7FAC-4D1B-8D41-CF09FA1CA9F4}"/>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79" name="Text Box 7">
          <a:extLst>
            <a:ext uri="{FF2B5EF4-FFF2-40B4-BE49-F238E27FC236}">
              <a16:creationId xmlns:a16="http://schemas.microsoft.com/office/drawing/2014/main" id="{25348806-0482-490D-A290-1C441B1CFFAF}"/>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0" name="Text Box 7">
          <a:extLst>
            <a:ext uri="{FF2B5EF4-FFF2-40B4-BE49-F238E27FC236}">
              <a16:creationId xmlns:a16="http://schemas.microsoft.com/office/drawing/2014/main" id="{10CD0CFA-1B13-44BD-AD79-C941E172B4B0}"/>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1" name="Text Box 7">
          <a:extLst>
            <a:ext uri="{FF2B5EF4-FFF2-40B4-BE49-F238E27FC236}">
              <a16:creationId xmlns:a16="http://schemas.microsoft.com/office/drawing/2014/main" id="{1743323C-1CD3-4EEE-9BBD-0E62CEF3A64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2" name="Text Box 7">
          <a:extLst>
            <a:ext uri="{FF2B5EF4-FFF2-40B4-BE49-F238E27FC236}">
              <a16:creationId xmlns:a16="http://schemas.microsoft.com/office/drawing/2014/main" id="{6EC8B4E9-F077-4DF1-BDFD-901FCF636A36}"/>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3" name="Text Box 7">
          <a:extLst>
            <a:ext uri="{FF2B5EF4-FFF2-40B4-BE49-F238E27FC236}">
              <a16:creationId xmlns:a16="http://schemas.microsoft.com/office/drawing/2014/main" id="{5807C5E2-A22C-40A8-B0A5-BAE0BF2158F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4" name="Text Box 7">
          <a:extLst>
            <a:ext uri="{FF2B5EF4-FFF2-40B4-BE49-F238E27FC236}">
              <a16:creationId xmlns:a16="http://schemas.microsoft.com/office/drawing/2014/main" id="{D2384953-A74A-46C9-B89B-A8B6F6043F05}"/>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5" name="Text Box 7">
          <a:extLst>
            <a:ext uri="{FF2B5EF4-FFF2-40B4-BE49-F238E27FC236}">
              <a16:creationId xmlns:a16="http://schemas.microsoft.com/office/drawing/2014/main" id="{59710A1E-CE1E-4A4C-B895-FCB7496D14B0}"/>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6" name="Text Box 7">
          <a:extLst>
            <a:ext uri="{FF2B5EF4-FFF2-40B4-BE49-F238E27FC236}">
              <a16:creationId xmlns:a16="http://schemas.microsoft.com/office/drawing/2014/main" id="{FD6A115B-E826-4CB7-AAE1-E5F71193F214}"/>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7" name="Text Box 7">
          <a:extLst>
            <a:ext uri="{FF2B5EF4-FFF2-40B4-BE49-F238E27FC236}">
              <a16:creationId xmlns:a16="http://schemas.microsoft.com/office/drawing/2014/main" id="{9AE2B781-77AD-4A62-A336-259877DDBEE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8" name="Text Box 7">
          <a:extLst>
            <a:ext uri="{FF2B5EF4-FFF2-40B4-BE49-F238E27FC236}">
              <a16:creationId xmlns:a16="http://schemas.microsoft.com/office/drawing/2014/main" id="{A3A16BE7-9343-4F1C-B7CB-2D6DF3EA9D5C}"/>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89" name="Text Box 7">
          <a:extLst>
            <a:ext uri="{FF2B5EF4-FFF2-40B4-BE49-F238E27FC236}">
              <a16:creationId xmlns:a16="http://schemas.microsoft.com/office/drawing/2014/main" id="{6F0F6C73-75DC-4E90-9E4A-522D295653D5}"/>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0" name="Text Box 7">
          <a:extLst>
            <a:ext uri="{FF2B5EF4-FFF2-40B4-BE49-F238E27FC236}">
              <a16:creationId xmlns:a16="http://schemas.microsoft.com/office/drawing/2014/main" id="{B5675F46-46DC-4BA8-9CE9-F675ADFF929D}"/>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1" name="Text Box 7">
          <a:extLst>
            <a:ext uri="{FF2B5EF4-FFF2-40B4-BE49-F238E27FC236}">
              <a16:creationId xmlns:a16="http://schemas.microsoft.com/office/drawing/2014/main" id="{16331985-8ABA-4754-AD08-3E6670F26380}"/>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2" name="Text Box 7">
          <a:extLst>
            <a:ext uri="{FF2B5EF4-FFF2-40B4-BE49-F238E27FC236}">
              <a16:creationId xmlns:a16="http://schemas.microsoft.com/office/drawing/2014/main" id="{7AA2304F-1CFD-4D11-BC1A-1E7AE3561C67}"/>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3" name="Text Box 7">
          <a:extLst>
            <a:ext uri="{FF2B5EF4-FFF2-40B4-BE49-F238E27FC236}">
              <a16:creationId xmlns:a16="http://schemas.microsoft.com/office/drawing/2014/main" id="{0BB6E9E2-85EE-4DFF-8E5A-031450F2D913}"/>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4" name="Text Box 7">
          <a:extLst>
            <a:ext uri="{FF2B5EF4-FFF2-40B4-BE49-F238E27FC236}">
              <a16:creationId xmlns:a16="http://schemas.microsoft.com/office/drawing/2014/main" id="{4F5B2960-6630-4ED6-ABA3-BCD1210D734A}"/>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5" name="Text Box 7">
          <a:extLst>
            <a:ext uri="{FF2B5EF4-FFF2-40B4-BE49-F238E27FC236}">
              <a16:creationId xmlns:a16="http://schemas.microsoft.com/office/drawing/2014/main" id="{057E9F63-D692-42BD-AFD9-EFEA6E1BB651}"/>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6" name="Text Box 7">
          <a:extLst>
            <a:ext uri="{FF2B5EF4-FFF2-40B4-BE49-F238E27FC236}">
              <a16:creationId xmlns:a16="http://schemas.microsoft.com/office/drawing/2014/main" id="{09E82D5D-CE64-43C6-94FE-111DB9EFCC06}"/>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7" name="Text Box 7">
          <a:extLst>
            <a:ext uri="{FF2B5EF4-FFF2-40B4-BE49-F238E27FC236}">
              <a16:creationId xmlns:a16="http://schemas.microsoft.com/office/drawing/2014/main" id="{A3CB9665-D37E-4C42-8F0B-677C4D57E958}"/>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8" name="Text Box 7">
          <a:extLst>
            <a:ext uri="{FF2B5EF4-FFF2-40B4-BE49-F238E27FC236}">
              <a16:creationId xmlns:a16="http://schemas.microsoft.com/office/drawing/2014/main" id="{D0406DDD-5067-4111-92EB-0223FF67F192}"/>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99" name="Text Box 7">
          <a:extLst>
            <a:ext uri="{FF2B5EF4-FFF2-40B4-BE49-F238E27FC236}">
              <a16:creationId xmlns:a16="http://schemas.microsoft.com/office/drawing/2014/main" id="{0B26EEB3-E043-4199-BCE6-AFA31373BFBC}"/>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0" name="Text Box 7">
          <a:extLst>
            <a:ext uri="{FF2B5EF4-FFF2-40B4-BE49-F238E27FC236}">
              <a16:creationId xmlns:a16="http://schemas.microsoft.com/office/drawing/2014/main" id="{F3D5F31F-6C5F-4632-91FE-6E9FC7A2B72C}"/>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1" name="Text Box 7">
          <a:extLst>
            <a:ext uri="{FF2B5EF4-FFF2-40B4-BE49-F238E27FC236}">
              <a16:creationId xmlns:a16="http://schemas.microsoft.com/office/drawing/2014/main" id="{89D9D897-2E88-4690-9717-13173F4A4FAE}"/>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2" name="Text Box 7">
          <a:extLst>
            <a:ext uri="{FF2B5EF4-FFF2-40B4-BE49-F238E27FC236}">
              <a16:creationId xmlns:a16="http://schemas.microsoft.com/office/drawing/2014/main" id="{CE9A6E55-ECDF-46E8-9DDA-BAF7350894CC}"/>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3" name="Text Box 7">
          <a:extLst>
            <a:ext uri="{FF2B5EF4-FFF2-40B4-BE49-F238E27FC236}">
              <a16:creationId xmlns:a16="http://schemas.microsoft.com/office/drawing/2014/main" id="{61EFD11B-921A-4095-AB35-CBA284A77953}"/>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4" name="Text Box 7">
          <a:extLst>
            <a:ext uri="{FF2B5EF4-FFF2-40B4-BE49-F238E27FC236}">
              <a16:creationId xmlns:a16="http://schemas.microsoft.com/office/drawing/2014/main" id="{3E67619E-639E-4765-8A95-08E12DF5642E}"/>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txBody>
        <a:bodyPr/>
        <a:lstStyle/>
        <a:p>
          <a:endParaRPr lang="en-US"/>
        </a:p>
      </xdr:txBody>
    </xdr:sp>
    <xdr:clientData/>
  </xdr:oneCellAnchor>
  <xdr:oneCellAnchor>
    <xdr:from>
      <xdr:col>12</xdr:col>
      <xdr:colOff>0</xdr:colOff>
      <xdr:row>6</xdr:row>
      <xdr:rowOff>0</xdr:rowOff>
    </xdr:from>
    <xdr:ext cx="76200" cy="555625"/>
    <xdr:sp macro="" textlink="">
      <xdr:nvSpPr>
        <xdr:cNvPr id="105" name="Text Box 7">
          <a:extLst>
            <a:ext uri="{FF2B5EF4-FFF2-40B4-BE49-F238E27FC236}">
              <a16:creationId xmlns:a16="http://schemas.microsoft.com/office/drawing/2014/main" id="{52DC8A7A-5075-46B3-96EC-2D316F0CE522}"/>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6" name="Text Box 7">
          <a:extLst>
            <a:ext uri="{FF2B5EF4-FFF2-40B4-BE49-F238E27FC236}">
              <a16:creationId xmlns:a16="http://schemas.microsoft.com/office/drawing/2014/main" id="{09C8E5A6-EAD5-431B-B1A8-FAA2AF2ADD24}"/>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7" name="Text Box 7">
          <a:extLst>
            <a:ext uri="{FF2B5EF4-FFF2-40B4-BE49-F238E27FC236}">
              <a16:creationId xmlns:a16="http://schemas.microsoft.com/office/drawing/2014/main" id="{173B379B-FD77-42D6-B343-D7A7E6FF997F}"/>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8" name="Text Box 7">
          <a:extLst>
            <a:ext uri="{FF2B5EF4-FFF2-40B4-BE49-F238E27FC236}">
              <a16:creationId xmlns:a16="http://schemas.microsoft.com/office/drawing/2014/main" id="{C1AD0345-2149-4161-800B-DA8021B171F0}"/>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09" name="Text Box 7">
          <a:extLst>
            <a:ext uri="{FF2B5EF4-FFF2-40B4-BE49-F238E27FC236}">
              <a16:creationId xmlns:a16="http://schemas.microsoft.com/office/drawing/2014/main" id="{8623E1B1-2399-49D4-B502-EFBF8905E306}"/>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10" name="Text Box 7">
          <a:extLst>
            <a:ext uri="{FF2B5EF4-FFF2-40B4-BE49-F238E27FC236}">
              <a16:creationId xmlns:a16="http://schemas.microsoft.com/office/drawing/2014/main" id="{7B848DBC-7571-4BC4-AA44-AC13A03A2302}"/>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11" name="Text Box 7">
          <a:extLst>
            <a:ext uri="{FF2B5EF4-FFF2-40B4-BE49-F238E27FC236}">
              <a16:creationId xmlns:a16="http://schemas.microsoft.com/office/drawing/2014/main" id="{4DC3E5EE-6E7A-4D99-B37A-15955B6B9798}"/>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12</xdr:col>
      <xdr:colOff>0</xdr:colOff>
      <xdr:row>6</xdr:row>
      <xdr:rowOff>0</xdr:rowOff>
    </xdr:from>
    <xdr:ext cx="76200" cy="555625"/>
    <xdr:sp macro="" textlink="">
      <xdr:nvSpPr>
        <xdr:cNvPr id="112" name="Text Box 7">
          <a:extLst>
            <a:ext uri="{FF2B5EF4-FFF2-40B4-BE49-F238E27FC236}">
              <a16:creationId xmlns:a16="http://schemas.microsoft.com/office/drawing/2014/main" id="{10F19D33-4724-4B50-9FFB-BC35D48EABC3}"/>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3" name="Text Box 7">
          <a:extLst>
            <a:ext uri="{FF2B5EF4-FFF2-40B4-BE49-F238E27FC236}">
              <a16:creationId xmlns:a16="http://schemas.microsoft.com/office/drawing/2014/main" id="{8832FA79-C277-42A9-9EB5-5201A42C7605}"/>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4" name="Text Box 7">
          <a:extLst>
            <a:ext uri="{FF2B5EF4-FFF2-40B4-BE49-F238E27FC236}">
              <a16:creationId xmlns:a16="http://schemas.microsoft.com/office/drawing/2014/main" id="{D5D8DA9F-AFA3-4AF8-9178-F26A1254747A}"/>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5" name="Text Box 7">
          <a:extLst>
            <a:ext uri="{FF2B5EF4-FFF2-40B4-BE49-F238E27FC236}">
              <a16:creationId xmlns:a16="http://schemas.microsoft.com/office/drawing/2014/main" id="{11BC6C9A-67C3-471C-9643-76258E63968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6" name="Text Box 7">
          <a:extLst>
            <a:ext uri="{FF2B5EF4-FFF2-40B4-BE49-F238E27FC236}">
              <a16:creationId xmlns:a16="http://schemas.microsoft.com/office/drawing/2014/main" id="{F925DC32-6173-442D-8B1D-239AF65F0FCC}"/>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7" name="Text Box 7">
          <a:extLst>
            <a:ext uri="{FF2B5EF4-FFF2-40B4-BE49-F238E27FC236}">
              <a16:creationId xmlns:a16="http://schemas.microsoft.com/office/drawing/2014/main" id="{0E571D8D-6A4F-415E-A60A-BA5AC2A778D7}"/>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8" name="Text Box 7">
          <a:extLst>
            <a:ext uri="{FF2B5EF4-FFF2-40B4-BE49-F238E27FC236}">
              <a16:creationId xmlns:a16="http://schemas.microsoft.com/office/drawing/2014/main" id="{71B0972A-1F65-4D5A-87B3-FD7A74F6F48C}"/>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19" name="Text Box 7">
          <a:extLst>
            <a:ext uri="{FF2B5EF4-FFF2-40B4-BE49-F238E27FC236}">
              <a16:creationId xmlns:a16="http://schemas.microsoft.com/office/drawing/2014/main" id="{8D6FCC09-D24F-4F18-AF89-259A8A6E7BA8}"/>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0" name="Text Box 7">
          <a:extLst>
            <a:ext uri="{FF2B5EF4-FFF2-40B4-BE49-F238E27FC236}">
              <a16:creationId xmlns:a16="http://schemas.microsoft.com/office/drawing/2014/main" id="{869C5953-C418-430E-BBD6-D3F039378DDE}"/>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1" name="Text Box 7">
          <a:extLst>
            <a:ext uri="{FF2B5EF4-FFF2-40B4-BE49-F238E27FC236}">
              <a16:creationId xmlns:a16="http://schemas.microsoft.com/office/drawing/2014/main" id="{FD81BE14-C815-40DC-B9EB-92563114D21D}"/>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2" name="Text Box 7">
          <a:extLst>
            <a:ext uri="{FF2B5EF4-FFF2-40B4-BE49-F238E27FC236}">
              <a16:creationId xmlns:a16="http://schemas.microsoft.com/office/drawing/2014/main" id="{35A08ED7-DF53-460F-885A-1715919264E4}"/>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3" name="Text Box 7">
          <a:extLst>
            <a:ext uri="{FF2B5EF4-FFF2-40B4-BE49-F238E27FC236}">
              <a16:creationId xmlns:a16="http://schemas.microsoft.com/office/drawing/2014/main" id="{4151D8BE-2CD4-4DAF-BD07-95B252EEDB9E}"/>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4" name="Text Box 7">
          <a:extLst>
            <a:ext uri="{FF2B5EF4-FFF2-40B4-BE49-F238E27FC236}">
              <a16:creationId xmlns:a16="http://schemas.microsoft.com/office/drawing/2014/main" id="{7895AF6F-66E2-466B-B786-831A26D8D28C}"/>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5" name="Text Box 7">
          <a:extLst>
            <a:ext uri="{FF2B5EF4-FFF2-40B4-BE49-F238E27FC236}">
              <a16:creationId xmlns:a16="http://schemas.microsoft.com/office/drawing/2014/main" id="{039F3349-2C1B-41BB-8F7B-9DC33E749FE4}"/>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6" name="Text Box 7">
          <a:extLst>
            <a:ext uri="{FF2B5EF4-FFF2-40B4-BE49-F238E27FC236}">
              <a16:creationId xmlns:a16="http://schemas.microsoft.com/office/drawing/2014/main" id="{D3BC4EFD-B228-45D3-B9BD-F78CC4831CB4}"/>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7" name="Text Box 7">
          <a:extLst>
            <a:ext uri="{FF2B5EF4-FFF2-40B4-BE49-F238E27FC236}">
              <a16:creationId xmlns:a16="http://schemas.microsoft.com/office/drawing/2014/main" id="{D81A2C9A-5F49-4128-9235-3D21A28EFD0C}"/>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8" name="Text Box 7">
          <a:extLst>
            <a:ext uri="{FF2B5EF4-FFF2-40B4-BE49-F238E27FC236}">
              <a16:creationId xmlns:a16="http://schemas.microsoft.com/office/drawing/2014/main" id="{799655DB-9833-44E0-8D96-3914781EB6D7}"/>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29" name="Text Box 7">
          <a:extLst>
            <a:ext uri="{FF2B5EF4-FFF2-40B4-BE49-F238E27FC236}">
              <a16:creationId xmlns:a16="http://schemas.microsoft.com/office/drawing/2014/main" id="{0BDEC07F-5DB1-4C05-9453-97662213E39E}"/>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0" name="Text Box 7">
          <a:extLst>
            <a:ext uri="{FF2B5EF4-FFF2-40B4-BE49-F238E27FC236}">
              <a16:creationId xmlns:a16="http://schemas.microsoft.com/office/drawing/2014/main" id="{4AA85F5C-4858-4E8A-9CBD-C6A6EE939FAC}"/>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1" name="Text Box 7">
          <a:extLst>
            <a:ext uri="{FF2B5EF4-FFF2-40B4-BE49-F238E27FC236}">
              <a16:creationId xmlns:a16="http://schemas.microsoft.com/office/drawing/2014/main" id="{E0D9D758-D58C-4EAB-B550-D9A9AFBC97C3}"/>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2" name="Text Box 7">
          <a:extLst>
            <a:ext uri="{FF2B5EF4-FFF2-40B4-BE49-F238E27FC236}">
              <a16:creationId xmlns:a16="http://schemas.microsoft.com/office/drawing/2014/main" id="{C4D9C5A8-3BE1-4916-A1CF-06CB707285CD}"/>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3" name="Text Box 7">
          <a:extLst>
            <a:ext uri="{FF2B5EF4-FFF2-40B4-BE49-F238E27FC236}">
              <a16:creationId xmlns:a16="http://schemas.microsoft.com/office/drawing/2014/main" id="{899B7D7A-F53C-4D98-8362-1FAB94A9FC10}"/>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4" name="Text Box 7">
          <a:extLst>
            <a:ext uri="{FF2B5EF4-FFF2-40B4-BE49-F238E27FC236}">
              <a16:creationId xmlns:a16="http://schemas.microsoft.com/office/drawing/2014/main" id="{3AABA893-F738-475B-B296-49D922DE171F}"/>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5" name="Text Box 7">
          <a:extLst>
            <a:ext uri="{FF2B5EF4-FFF2-40B4-BE49-F238E27FC236}">
              <a16:creationId xmlns:a16="http://schemas.microsoft.com/office/drawing/2014/main" id="{C5EC7691-FA41-4EBB-A929-6A0E19FAE612}"/>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36" name="Text Box 7">
          <a:extLst>
            <a:ext uri="{FF2B5EF4-FFF2-40B4-BE49-F238E27FC236}">
              <a16:creationId xmlns:a16="http://schemas.microsoft.com/office/drawing/2014/main" id="{CF2B7ED6-B1F0-4E12-8363-F110E0360063}"/>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37" name="Text Box 7">
          <a:extLst>
            <a:ext uri="{FF2B5EF4-FFF2-40B4-BE49-F238E27FC236}">
              <a16:creationId xmlns:a16="http://schemas.microsoft.com/office/drawing/2014/main" id="{E21B4EDE-DB9A-44E7-9ECC-9765878571E2}"/>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38" name="Text Box 7">
          <a:extLst>
            <a:ext uri="{FF2B5EF4-FFF2-40B4-BE49-F238E27FC236}">
              <a16:creationId xmlns:a16="http://schemas.microsoft.com/office/drawing/2014/main" id="{0B6545F1-D6ED-40A5-9AE8-A87BAA2C9303}"/>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39" name="Text Box 7">
          <a:extLst>
            <a:ext uri="{FF2B5EF4-FFF2-40B4-BE49-F238E27FC236}">
              <a16:creationId xmlns:a16="http://schemas.microsoft.com/office/drawing/2014/main" id="{56392CF6-DB96-480F-87E8-4C0E380CD51D}"/>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40" name="Text Box 7">
          <a:extLst>
            <a:ext uri="{FF2B5EF4-FFF2-40B4-BE49-F238E27FC236}">
              <a16:creationId xmlns:a16="http://schemas.microsoft.com/office/drawing/2014/main" id="{AECF24B2-C591-453D-B6C6-2D62F4370DB4}"/>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41" name="Text Box 7">
          <a:extLst>
            <a:ext uri="{FF2B5EF4-FFF2-40B4-BE49-F238E27FC236}">
              <a16:creationId xmlns:a16="http://schemas.microsoft.com/office/drawing/2014/main" id="{99BCB169-DDC0-4E46-9509-942FE1CBE7F9}"/>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142" name="Text Box 7">
          <a:extLst>
            <a:ext uri="{FF2B5EF4-FFF2-40B4-BE49-F238E27FC236}">
              <a16:creationId xmlns:a16="http://schemas.microsoft.com/office/drawing/2014/main" id="{A6C0E353-602F-48A7-A378-62C0898A4CD6}"/>
            </a:ext>
          </a:extLst>
        </xdr:cNvPr>
        <xdr:cNvSpPr txBox="1">
          <a:spLocks noChangeArrowheads="1"/>
        </xdr:cNvSpPr>
      </xdr:nvSpPr>
      <xdr:spPr bwMode="auto">
        <a:xfrm>
          <a:off x="7842250" y="2305050"/>
          <a:ext cx="76200" cy="555625"/>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
  <sheetViews>
    <sheetView showGridLines="0" tabSelected="1" zoomScaleNormal="100" workbookViewId="0"/>
  </sheetViews>
  <sheetFormatPr defaultColWidth="8.85546875" defaultRowHeight="15" x14ac:dyDescent="0.25"/>
  <cols>
    <col min="1" max="1" width="4.85546875" customWidth="1"/>
    <col min="4" max="4" width="10.42578125" customWidth="1"/>
    <col min="6" max="6" width="42.85546875" customWidth="1"/>
  </cols>
  <sheetData>
    <row r="1" spans="1:6" x14ac:dyDescent="0.25">
      <c r="A1" s="16"/>
      <c r="B1" s="16"/>
      <c r="C1" s="16"/>
      <c r="D1" s="16"/>
      <c r="E1" s="16"/>
      <c r="F1" s="16"/>
    </row>
    <row r="2" spans="1:6" x14ac:dyDescent="0.25">
      <c r="A2" s="16"/>
      <c r="B2" s="16"/>
      <c r="C2" s="16"/>
      <c r="D2" s="16"/>
      <c r="E2" s="16"/>
      <c r="F2" s="16"/>
    </row>
    <row r="3" spans="1:6" x14ac:dyDescent="0.25">
      <c r="A3" s="16"/>
      <c r="B3" s="16"/>
      <c r="C3" s="16"/>
      <c r="D3" s="16"/>
      <c r="E3" s="16"/>
      <c r="F3" s="16"/>
    </row>
    <row r="4" spans="1:6" x14ac:dyDescent="0.25">
      <c r="A4" s="16"/>
      <c r="B4" s="16"/>
      <c r="C4" s="16"/>
      <c r="D4" s="16"/>
      <c r="E4" s="16"/>
      <c r="F4" s="16"/>
    </row>
    <row r="5" spans="1:6" ht="63" customHeight="1" x14ac:dyDescent="0.4">
      <c r="A5" s="16"/>
      <c r="B5" s="99" t="s">
        <v>29</v>
      </c>
      <c r="C5" s="99"/>
      <c r="D5" s="99"/>
      <c r="E5" s="99"/>
      <c r="F5" s="99"/>
    </row>
    <row r="6" spans="1:6" ht="30.75" x14ac:dyDescent="0.4">
      <c r="A6" s="16"/>
      <c r="B6" s="92" t="s">
        <v>60</v>
      </c>
      <c r="C6" s="92"/>
      <c r="D6" s="92"/>
      <c r="E6" s="92"/>
      <c r="F6" s="92"/>
    </row>
    <row r="7" spans="1:6" ht="26.25" x14ac:dyDescent="0.4">
      <c r="A7" s="16"/>
      <c r="B7" s="16"/>
      <c r="C7" s="17"/>
      <c r="D7" s="16"/>
      <c r="E7" s="16"/>
      <c r="F7" s="16"/>
    </row>
    <row r="8" spans="1:6" ht="23.25" x14ac:dyDescent="0.35">
      <c r="A8" s="16"/>
      <c r="B8" s="100" t="s">
        <v>0</v>
      </c>
      <c r="C8" s="100"/>
      <c r="D8" s="100"/>
      <c r="E8" s="100"/>
      <c r="F8" s="100"/>
    </row>
    <row r="9" spans="1:6" x14ac:dyDescent="0.25">
      <c r="A9" s="16"/>
      <c r="B9" s="98"/>
      <c r="C9" s="98"/>
      <c r="D9" s="98"/>
      <c r="E9" s="98"/>
      <c r="F9" s="98"/>
    </row>
    <row r="10" spans="1:6" x14ac:dyDescent="0.25">
      <c r="A10" s="16"/>
      <c r="B10" s="16"/>
      <c r="C10" s="16"/>
      <c r="D10" s="16"/>
      <c r="E10" s="16"/>
      <c r="F10" s="16"/>
    </row>
    <row r="11" spans="1:6" x14ac:dyDescent="0.25">
      <c r="A11" s="18"/>
      <c r="B11" s="18"/>
      <c r="C11" s="18"/>
      <c r="D11" s="18"/>
      <c r="E11" s="18"/>
      <c r="F11" s="18"/>
    </row>
  </sheetData>
  <mergeCells count="3">
    <mergeCell ref="B9:F9"/>
    <mergeCell ref="B5:F5"/>
    <mergeCell ref="B8:F8"/>
  </mergeCells>
  <pageMargins left="0.7" right="0.7" top="0.75" bottom="0.75" header="0.3" footer="0.3"/>
  <pageSetup scale="112"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6"/>
  <sheetViews>
    <sheetView showGridLines="0" zoomScaleNormal="100" workbookViewId="0"/>
  </sheetViews>
  <sheetFormatPr defaultColWidth="9.140625" defaultRowHeight="15" x14ac:dyDescent="0.25"/>
  <cols>
    <col min="1" max="1" width="5" style="3" customWidth="1"/>
    <col min="2" max="2" width="53.140625" style="3" customWidth="1"/>
    <col min="3" max="3" width="22.5703125" style="3" bestFit="1" customWidth="1"/>
    <col min="4" max="4" width="27.140625" style="3" bestFit="1" customWidth="1"/>
    <col min="5" max="5" width="32.85546875" style="3" customWidth="1"/>
    <col min="6" max="6" width="14" style="3" customWidth="1"/>
    <col min="7" max="7" width="3.42578125" style="3" customWidth="1"/>
    <col min="8" max="8" width="18.85546875" style="3" customWidth="1"/>
    <col min="9" max="9" width="5.42578125" style="3" customWidth="1"/>
    <col min="10" max="11" width="18.85546875" style="3" customWidth="1"/>
    <col min="12" max="17" width="15.42578125" style="3" customWidth="1"/>
    <col min="18" max="16384" width="9.140625" style="3"/>
  </cols>
  <sheetData>
    <row r="1" spans="1:11" ht="16.5" x14ac:dyDescent="0.25">
      <c r="A1" s="4" t="s">
        <v>29</v>
      </c>
      <c r="B1" s="2"/>
      <c r="C1" s="2"/>
      <c r="D1" s="2"/>
      <c r="E1" s="2"/>
      <c r="F1" s="2"/>
      <c r="G1" s="2"/>
      <c r="H1" s="2"/>
      <c r="I1" s="2"/>
      <c r="J1" s="2"/>
      <c r="K1" s="2"/>
    </row>
    <row r="2" spans="1:11" ht="15" customHeight="1" x14ac:dyDescent="0.25">
      <c r="A2" s="5" t="s">
        <v>1</v>
      </c>
      <c r="B2" s="2"/>
      <c r="C2" s="2"/>
      <c r="D2" s="8" t="s">
        <v>2</v>
      </c>
      <c r="E2" s="101" t="s">
        <v>85</v>
      </c>
      <c r="F2" s="102"/>
      <c r="G2" s="103"/>
      <c r="H2" s="9"/>
      <c r="I2" s="9"/>
      <c r="J2" s="2"/>
      <c r="K2" s="2"/>
    </row>
    <row r="3" spans="1:11" x14ac:dyDescent="0.25">
      <c r="A3" s="5" t="s">
        <v>3</v>
      </c>
      <c r="B3" s="2"/>
      <c r="C3" s="2"/>
      <c r="D3" s="8"/>
      <c r="E3" s="104" t="s">
        <v>4</v>
      </c>
      <c r="F3" s="105"/>
      <c r="G3" s="106"/>
      <c r="H3" s="9"/>
      <c r="I3" s="9"/>
      <c r="J3" s="2"/>
      <c r="K3" s="2"/>
    </row>
    <row r="4" spans="1:11" x14ac:dyDescent="0.25">
      <c r="A4" s="6"/>
      <c r="B4" s="6"/>
      <c r="C4" s="2"/>
      <c r="D4" s="1"/>
      <c r="E4" s="1"/>
      <c r="F4" s="1"/>
      <c r="G4" s="1"/>
      <c r="H4" s="1"/>
      <c r="I4" s="1"/>
      <c r="J4" s="1"/>
      <c r="K4" s="1"/>
    </row>
    <row r="5" spans="1:11" ht="74.45" customHeight="1" x14ac:dyDescent="0.25">
      <c r="A5" s="2"/>
      <c r="B5" s="107" t="s">
        <v>59</v>
      </c>
      <c r="C5" s="108"/>
      <c r="D5" s="108"/>
      <c r="E5" s="109"/>
    </row>
    <row r="6" spans="1:11" x14ac:dyDescent="0.25">
      <c r="A6" s="2"/>
      <c r="B6" s="7"/>
      <c r="C6" s="7"/>
      <c r="D6" s="7"/>
      <c r="E6" s="9"/>
    </row>
    <row r="7" spans="1:11" x14ac:dyDescent="0.25">
      <c r="B7" s="25" t="s">
        <v>40</v>
      </c>
      <c r="C7" s="27"/>
    </row>
    <row r="8" spans="1:11" x14ac:dyDescent="0.25">
      <c r="B8" s="28" t="s">
        <v>5</v>
      </c>
      <c r="C8" s="28" t="s">
        <v>43</v>
      </c>
      <c r="D8" s="28" t="s">
        <v>44</v>
      </c>
    </row>
    <row r="9" spans="1:11" x14ac:dyDescent="0.25">
      <c r="B9" s="40" t="s">
        <v>27</v>
      </c>
      <c r="C9" s="88">
        <f>'DDI Costs'!E36</f>
        <v>1159210</v>
      </c>
      <c r="D9" s="90"/>
      <c r="H9" s="12"/>
    </row>
    <row r="10" spans="1:11" x14ac:dyDescent="0.25">
      <c r="B10" s="40" t="s">
        <v>53</v>
      </c>
      <c r="C10" s="88">
        <f>'Sys. Main. &amp; Admin. Resp. Costs'!E36</f>
        <v>4823520</v>
      </c>
      <c r="D10" s="88">
        <f>'Sys. Main. &amp; Admin. Resp. Costs'!H36</f>
        <v>7076880</v>
      </c>
      <c r="H10" s="12"/>
    </row>
    <row r="11" spans="1:11" x14ac:dyDescent="0.25">
      <c r="B11" s="41" t="s">
        <v>6</v>
      </c>
      <c r="C11" s="88">
        <f>'Other Costs'!L30</f>
        <v>1188900</v>
      </c>
      <c r="D11" s="88">
        <f>'Other Costs'!M30</f>
        <v>1363000</v>
      </c>
      <c r="H11" s="12"/>
    </row>
    <row r="12" spans="1:11" ht="15.75" thickBot="1" x14ac:dyDescent="0.3">
      <c r="B12" s="29" t="s">
        <v>7</v>
      </c>
      <c r="C12" s="89">
        <f>Enhancements!C9</f>
        <v>7309016.3934426233</v>
      </c>
      <c r="D12" s="91">
        <f>Enhancements!C10</f>
        <v>7309016.3934426233</v>
      </c>
      <c r="H12" s="12"/>
    </row>
    <row r="13" spans="1:11" ht="15.75" thickTop="1" x14ac:dyDescent="0.25">
      <c r="B13" s="30" t="s">
        <v>8</v>
      </c>
      <c r="C13" s="31">
        <f>SUM(C9:C12)</f>
        <v>14480646.393442623</v>
      </c>
      <c r="D13" s="31">
        <f>SUM(D9:D12)</f>
        <v>15748896.393442623</v>
      </c>
      <c r="H13" s="12"/>
    </row>
    <row r="14" spans="1:11" x14ac:dyDescent="0.25">
      <c r="H14" s="12"/>
    </row>
    <row r="15" spans="1:11" x14ac:dyDescent="0.25">
      <c r="B15" s="55"/>
      <c r="H15" s="12"/>
    </row>
    <row r="16" spans="1:11" ht="16.5" x14ac:dyDescent="0.25">
      <c r="B16" s="54"/>
      <c r="H16" s="12"/>
    </row>
  </sheetData>
  <sheetProtection formatColumns="0"/>
  <mergeCells count="3">
    <mergeCell ref="E2:G2"/>
    <mergeCell ref="E3:G3"/>
    <mergeCell ref="B5:E5"/>
  </mergeCells>
  <pageMargins left="0.7" right="0.7" top="0.75" bottom="0.75" header="0.3" footer="0.3"/>
  <pageSetup scale="5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1"/>
  <sheetViews>
    <sheetView showGridLines="0" zoomScaleNormal="100" workbookViewId="0"/>
  </sheetViews>
  <sheetFormatPr defaultColWidth="9.140625" defaultRowHeight="15" x14ac:dyDescent="0.25"/>
  <cols>
    <col min="1" max="1" width="5" style="3" customWidth="1"/>
    <col min="2" max="2" width="47.5703125" style="3" customWidth="1"/>
    <col min="3" max="3" width="39" style="3" customWidth="1"/>
    <col min="4" max="4" width="19.85546875" style="3" customWidth="1"/>
    <col min="5" max="5" width="32.85546875" style="3" customWidth="1"/>
    <col min="6" max="6" width="14" style="3" customWidth="1"/>
    <col min="7" max="7" width="4.140625" style="3" customWidth="1"/>
    <col min="8" max="11" width="18.85546875" style="3" customWidth="1"/>
    <col min="12" max="17" width="15.42578125" style="3" customWidth="1"/>
    <col min="18" max="16384" width="9.140625" style="3"/>
  </cols>
  <sheetData>
    <row r="1" spans="1:11" ht="16.5" x14ac:dyDescent="0.25">
      <c r="A1" s="63" t="s">
        <v>29</v>
      </c>
      <c r="B1" s="2"/>
      <c r="C1" s="2"/>
      <c r="D1" s="2"/>
      <c r="E1" s="2"/>
      <c r="F1" s="2"/>
      <c r="G1" s="2"/>
      <c r="H1" s="2"/>
      <c r="I1" s="2"/>
      <c r="J1" s="2"/>
      <c r="K1" s="2"/>
    </row>
    <row r="2" spans="1:11" ht="15" customHeight="1" x14ac:dyDescent="0.25">
      <c r="A2" s="5" t="s">
        <v>1</v>
      </c>
      <c r="B2" s="2"/>
      <c r="C2" s="2"/>
      <c r="D2" s="8" t="s">
        <v>2</v>
      </c>
      <c r="E2" s="114" t="str">
        <f>Summary!E2</f>
        <v>Onpoint Health Data</v>
      </c>
      <c r="F2" s="115"/>
      <c r="G2" s="116"/>
      <c r="H2" s="9"/>
      <c r="I2" s="9"/>
      <c r="J2" s="2"/>
      <c r="K2" s="2"/>
    </row>
    <row r="3" spans="1:11" x14ac:dyDescent="0.25">
      <c r="A3" s="5" t="s">
        <v>9</v>
      </c>
      <c r="B3" s="2"/>
      <c r="C3" s="2"/>
      <c r="D3" s="8"/>
      <c r="E3" s="104" t="s">
        <v>4</v>
      </c>
      <c r="F3" s="105"/>
      <c r="G3" s="106"/>
      <c r="H3" s="9"/>
      <c r="I3" s="9"/>
      <c r="J3" s="2"/>
      <c r="K3" s="2"/>
    </row>
    <row r="4" spans="1:11" x14ac:dyDescent="0.25">
      <c r="A4" s="6"/>
      <c r="B4" s="6"/>
      <c r="C4" s="2"/>
      <c r="D4" s="1"/>
      <c r="E4" s="1"/>
      <c r="F4" s="1"/>
      <c r="G4" s="1"/>
      <c r="H4" s="1"/>
      <c r="I4" s="1"/>
      <c r="J4" s="1"/>
      <c r="K4" s="1"/>
    </row>
    <row r="5" spans="1:11" ht="77.45" customHeight="1" x14ac:dyDescent="0.25">
      <c r="A5" s="2"/>
      <c r="B5" s="111" t="s">
        <v>45</v>
      </c>
      <c r="C5" s="112"/>
      <c r="D5" s="112"/>
      <c r="E5" s="113"/>
    </row>
    <row r="6" spans="1:11" x14ac:dyDescent="0.25">
      <c r="A6" s="2"/>
      <c r="B6" s="7"/>
      <c r="C6" s="7"/>
      <c r="D6" s="7"/>
      <c r="E6" s="9"/>
    </row>
    <row r="7" spans="1:11" s="23" customFormat="1" ht="15" customHeight="1" x14ac:dyDescent="0.25">
      <c r="A7" s="2"/>
      <c r="B7" s="10" t="s">
        <v>10</v>
      </c>
      <c r="C7" s="56" t="s">
        <v>11</v>
      </c>
      <c r="D7" s="22"/>
      <c r="H7" s="22"/>
    </row>
    <row r="8" spans="1:11" s="23" customFormat="1" x14ac:dyDescent="0.25">
      <c r="A8" s="11">
        <v>1</v>
      </c>
      <c r="B8" s="60" t="s">
        <v>66</v>
      </c>
      <c r="C8" s="24">
        <v>185</v>
      </c>
      <c r="D8" s="22"/>
      <c r="H8" s="22"/>
    </row>
    <row r="9" spans="1:11" s="23" customFormat="1" x14ac:dyDescent="0.25">
      <c r="A9" s="11">
        <v>2</v>
      </c>
      <c r="B9" s="60" t="s">
        <v>67</v>
      </c>
      <c r="C9" s="24">
        <v>190</v>
      </c>
      <c r="D9" s="39"/>
      <c r="E9" s="110"/>
      <c r="F9" s="110"/>
      <c r="G9" s="38"/>
      <c r="H9" s="39"/>
    </row>
    <row r="10" spans="1:11" s="23" customFormat="1" x14ac:dyDescent="0.25">
      <c r="A10" s="11">
        <v>3</v>
      </c>
      <c r="B10" s="60" t="s">
        <v>68</v>
      </c>
      <c r="C10" s="24">
        <v>190</v>
      </c>
      <c r="D10" s="22"/>
      <c r="G10" s="22"/>
      <c r="H10" s="22"/>
    </row>
    <row r="11" spans="1:11" s="23" customFormat="1" x14ac:dyDescent="0.25">
      <c r="A11" s="11">
        <v>4</v>
      </c>
      <c r="B11" s="60" t="s">
        <v>69</v>
      </c>
      <c r="C11" s="24">
        <v>200</v>
      </c>
      <c r="D11" s="22"/>
      <c r="E11" s="22"/>
      <c r="F11" s="22"/>
      <c r="G11" s="22"/>
      <c r="H11" s="22"/>
    </row>
    <row r="12" spans="1:11" s="23" customFormat="1" x14ac:dyDescent="0.25">
      <c r="A12" s="11">
        <v>5</v>
      </c>
      <c r="B12" s="60" t="s">
        <v>70</v>
      </c>
      <c r="C12" s="24">
        <v>160</v>
      </c>
      <c r="D12" s="22"/>
      <c r="E12" s="22"/>
      <c r="F12" s="22"/>
      <c r="G12" s="22"/>
      <c r="H12" s="22"/>
    </row>
    <row r="13" spans="1:11" s="23" customFormat="1" x14ac:dyDescent="0.25">
      <c r="A13" s="11">
        <v>6</v>
      </c>
      <c r="B13" s="60" t="s">
        <v>71</v>
      </c>
      <c r="C13" s="24">
        <v>175</v>
      </c>
      <c r="D13" s="22"/>
      <c r="E13" s="22"/>
      <c r="F13" s="22"/>
      <c r="G13" s="22"/>
      <c r="H13" s="22"/>
    </row>
    <row r="14" spans="1:11" ht="15" customHeight="1" x14ac:dyDescent="0.25">
      <c r="A14" s="11">
        <v>7</v>
      </c>
      <c r="B14" s="60" t="s">
        <v>72</v>
      </c>
      <c r="C14" s="24">
        <v>150</v>
      </c>
      <c r="D14" s="22"/>
      <c r="E14" s="22"/>
      <c r="F14" s="22"/>
    </row>
    <row r="15" spans="1:11" ht="15" customHeight="1" x14ac:dyDescent="0.25">
      <c r="A15" s="11">
        <v>8</v>
      </c>
      <c r="B15" s="60" t="s">
        <v>73</v>
      </c>
      <c r="C15" s="24">
        <v>205</v>
      </c>
    </row>
    <row r="16" spans="1:11" x14ac:dyDescent="0.25">
      <c r="A16" s="11">
        <v>9</v>
      </c>
      <c r="B16" s="60" t="s">
        <v>74</v>
      </c>
      <c r="C16" s="24">
        <v>180</v>
      </c>
    </row>
    <row r="17" spans="1:5" x14ac:dyDescent="0.25">
      <c r="A17" s="11">
        <v>10</v>
      </c>
      <c r="B17" s="60" t="s">
        <v>75</v>
      </c>
      <c r="C17" s="24">
        <v>180</v>
      </c>
    </row>
    <row r="18" spans="1:5" x14ac:dyDescent="0.25">
      <c r="A18" s="11">
        <v>11</v>
      </c>
      <c r="B18" s="60" t="s">
        <v>76</v>
      </c>
      <c r="C18" s="24">
        <v>190</v>
      </c>
    </row>
    <row r="19" spans="1:5" x14ac:dyDescent="0.25">
      <c r="A19" s="11">
        <v>12</v>
      </c>
      <c r="B19" s="60" t="s">
        <v>77</v>
      </c>
      <c r="C19" s="24">
        <v>185</v>
      </c>
    </row>
    <row r="20" spans="1:5" x14ac:dyDescent="0.25">
      <c r="A20" s="11">
        <v>13</v>
      </c>
      <c r="B20" s="60" t="s">
        <v>78</v>
      </c>
      <c r="C20" s="24">
        <v>180</v>
      </c>
    </row>
    <row r="21" spans="1:5" x14ac:dyDescent="0.25">
      <c r="A21" s="11">
        <v>14</v>
      </c>
      <c r="B21" s="60" t="s">
        <v>79</v>
      </c>
      <c r="C21" s="24">
        <v>190</v>
      </c>
    </row>
    <row r="22" spans="1:5" x14ac:dyDescent="0.25">
      <c r="A22" s="11">
        <v>15</v>
      </c>
      <c r="B22" s="60" t="s">
        <v>80</v>
      </c>
      <c r="C22" s="24">
        <v>175</v>
      </c>
    </row>
    <row r="23" spans="1:5" x14ac:dyDescent="0.25">
      <c r="A23" s="11">
        <v>16</v>
      </c>
      <c r="B23" s="60" t="s">
        <v>81</v>
      </c>
      <c r="C23" s="24">
        <v>180</v>
      </c>
    </row>
    <row r="24" spans="1:5" x14ac:dyDescent="0.25">
      <c r="A24" s="11">
        <v>17</v>
      </c>
      <c r="B24" s="60" t="s">
        <v>82</v>
      </c>
      <c r="C24" s="24">
        <v>180</v>
      </c>
    </row>
    <row r="25" spans="1:5" x14ac:dyDescent="0.25">
      <c r="A25" s="11">
        <v>18</v>
      </c>
      <c r="B25" s="60" t="s">
        <v>83</v>
      </c>
      <c r="C25" s="24">
        <v>190</v>
      </c>
    </row>
    <row r="26" spans="1:5" x14ac:dyDescent="0.25">
      <c r="A26" s="11">
        <v>19</v>
      </c>
      <c r="B26" s="60" t="s">
        <v>84</v>
      </c>
      <c r="C26" s="24">
        <v>180</v>
      </c>
    </row>
    <row r="27" spans="1:5" x14ac:dyDescent="0.25">
      <c r="A27" s="11">
        <v>20</v>
      </c>
      <c r="B27" s="60"/>
      <c r="C27" s="24"/>
    </row>
    <row r="28" spans="1:5" x14ac:dyDescent="0.25">
      <c r="A28" s="11">
        <v>21</v>
      </c>
      <c r="B28" s="60"/>
      <c r="C28" s="24"/>
    </row>
    <row r="29" spans="1:5" x14ac:dyDescent="0.25">
      <c r="A29" s="11">
        <v>22</v>
      </c>
      <c r="B29" s="60"/>
      <c r="C29" s="24"/>
      <c r="E29" s="13"/>
    </row>
    <row r="30" spans="1:5" x14ac:dyDescent="0.25">
      <c r="A30" s="11">
        <v>23</v>
      </c>
      <c r="B30" s="60"/>
      <c r="C30" s="24"/>
    </row>
    <row r="31" spans="1:5" x14ac:dyDescent="0.25">
      <c r="A31" s="11">
        <v>24</v>
      </c>
      <c r="B31" s="60"/>
      <c r="C31" s="24"/>
    </row>
    <row r="32" spans="1:5" x14ac:dyDescent="0.25">
      <c r="A32" s="11">
        <v>25</v>
      </c>
      <c r="B32" s="60"/>
      <c r="C32" s="24"/>
    </row>
    <row r="36" spans="8:8" x14ac:dyDescent="0.25">
      <c r="H36" s="12"/>
    </row>
    <row r="37" spans="8:8" x14ac:dyDescent="0.25">
      <c r="H37" s="12"/>
    </row>
    <row r="38" spans="8:8" x14ac:dyDescent="0.25">
      <c r="H38" s="12"/>
    </row>
    <row r="39" spans="8:8" x14ac:dyDescent="0.25">
      <c r="H39" s="12"/>
    </row>
    <row r="40" spans="8:8" x14ac:dyDescent="0.25">
      <c r="H40" s="12"/>
    </row>
    <row r="41" spans="8:8" x14ac:dyDescent="0.25">
      <c r="H41" s="12"/>
    </row>
  </sheetData>
  <mergeCells count="4">
    <mergeCell ref="E9:F9"/>
    <mergeCell ref="B5:E5"/>
    <mergeCell ref="E2:G2"/>
    <mergeCell ref="E3:G3"/>
  </mergeCells>
  <phoneticPr fontId="12" type="noConversion"/>
  <dataValidations count="1">
    <dataValidation type="textLength" allowBlank="1" showInputMessage="1" showErrorMessage="1" sqref="C8:C32" xr:uid="{00000000-0002-0000-0200-000000000000}">
      <formula1>0</formula1>
      <formula2>10000</formula2>
    </dataValidation>
  </dataValidations>
  <pageMargins left="0.7" right="0.7" top="0.75" bottom="0.75" header="0.3" footer="0.3"/>
  <pageSetup scale="59"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8"/>
  <sheetViews>
    <sheetView showGridLines="0" zoomScaleNormal="100" workbookViewId="0"/>
  </sheetViews>
  <sheetFormatPr defaultColWidth="9.140625" defaultRowHeight="15" x14ac:dyDescent="0.25"/>
  <cols>
    <col min="1" max="1" width="4" style="42" customWidth="1"/>
    <col min="2" max="2" width="52.85546875" style="42" customWidth="1"/>
    <col min="3" max="3" width="27.5703125" style="42" customWidth="1"/>
    <col min="4" max="4" width="24.5703125" style="42" customWidth="1"/>
    <col min="5" max="5" width="32.140625" style="42" customWidth="1"/>
    <col min="6" max="7" width="17.85546875" style="42" customWidth="1"/>
    <col min="8" max="9" width="20.42578125" style="42" customWidth="1"/>
    <col min="10" max="16384" width="9.140625" style="42"/>
  </cols>
  <sheetData>
    <row r="1" spans="1:5" ht="16.5" x14ac:dyDescent="0.25">
      <c r="A1" s="4" t="s">
        <v>29</v>
      </c>
      <c r="B1" s="2"/>
      <c r="C1" s="2"/>
      <c r="D1" s="2"/>
      <c r="E1" s="2"/>
    </row>
    <row r="2" spans="1:5" ht="15" customHeight="1" x14ac:dyDescent="0.25">
      <c r="A2" s="5" t="s">
        <v>1</v>
      </c>
      <c r="B2" s="2"/>
      <c r="C2" s="2"/>
      <c r="D2" s="117" t="str">
        <f>'Staffing Rates'!E2</f>
        <v>Onpoint Health Data</v>
      </c>
      <c r="E2" s="117"/>
    </row>
    <row r="3" spans="1:5" ht="16.5" customHeight="1" x14ac:dyDescent="0.25">
      <c r="A3" s="5" t="s">
        <v>28</v>
      </c>
      <c r="B3" s="2"/>
      <c r="C3" s="2"/>
      <c r="D3" s="118" t="s">
        <v>4</v>
      </c>
      <c r="E3" s="118"/>
    </row>
    <row r="4" spans="1:5" x14ac:dyDescent="0.25">
      <c r="A4" s="6"/>
      <c r="B4" s="6"/>
      <c r="C4" s="1"/>
      <c r="D4" s="1"/>
      <c r="E4" s="1"/>
    </row>
    <row r="5" spans="1:5" ht="72.599999999999994" customHeight="1" x14ac:dyDescent="0.25">
      <c r="A5" s="2"/>
      <c r="B5" s="122" t="s">
        <v>46</v>
      </c>
      <c r="C5" s="122"/>
      <c r="D5" s="122"/>
      <c r="E5" s="122"/>
    </row>
    <row r="6" spans="1:5" ht="14.25" customHeight="1" thickBot="1" x14ac:dyDescent="0.3">
      <c r="A6" s="2"/>
      <c r="B6" s="2"/>
      <c r="C6" s="2"/>
      <c r="D6" s="44"/>
      <c r="E6" s="44"/>
    </row>
    <row r="7" spans="1:5" ht="31.5" customHeight="1" thickBot="1" x14ac:dyDescent="0.3">
      <c r="A7" s="2"/>
      <c r="B7" s="75" t="s">
        <v>31</v>
      </c>
      <c r="C7" s="76">
        <v>9</v>
      </c>
      <c r="D7" s="44"/>
      <c r="E7" s="44"/>
    </row>
    <row r="8" spans="1:5" ht="14.25" customHeight="1" thickBot="1" x14ac:dyDescent="0.3">
      <c r="A8" s="2"/>
      <c r="B8" s="2"/>
      <c r="C8" s="2"/>
      <c r="D8" s="44"/>
      <c r="E8" s="44"/>
    </row>
    <row r="9" spans="1:5" s="46" customFormat="1" x14ac:dyDescent="0.25">
      <c r="A9" s="45"/>
      <c r="B9" s="45"/>
      <c r="C9" s="119" t="s">
        <v>30</v>
      </c>
      <c r="D9" s="120"/>
      <c r="E9" s="121"/>
    </row>
    <row r="10" spans="1:5" ht="60" x14ac:dyDescent="0.25">
      <c r="B10" s="10" t="s">
        <v>10</v>
      </c>
      <c r="C10" s="47" t="s">
        <v>11</v>
      </c>
      <c r="D10" s="56" t="s">
        <v>32</v>
      </c>
      <c r="E10" s="48" t="s">
        <v>34</v>
      </c>
    </row>
    <row r="11" spans="1:5" s="46" customFormat="1" x14ac:dyDescent="0.25">
      <c r="A11" s="49">
        <v>1</v>
      </c>
      <c r="B11" s="19" t="str">
        <f>'Staffing Rates'!B8</f>
        <v xml:space="preserve">Account Management Lead </v>
      </c>
      <c r="C11" s="20">
        <f>'Staffing Rates'!$C8</f>
        <v>185</v>
      </c>
      <c r="D11" s="21">
        <v>208</v>
      </c>
      <c r="E11" s="26">
        <f t="shared" ref="E11:E35" si="0">C11*D11</f>
        <v>38480</v>
      </c>
    </row>
    <row r="12" spans="1:5" s="46" customFormat="1" x14ac:dyDescent="0.25">
      <c r="A12" s="49">
        <v>2</v>
      </c>
      <c r="B12" s="19" t="str">
        <f>'Staffing Rates'!B9</f>
        <v>Health IT Project Manager</v>
      </c>
      <c r="C12" s="20">
        <f>'Staffing Rates'!$C9</f>
        <v>190</v>
      </c>
      <c r="D12" s="21">
        <v>676</v>
      </c>
      <c r="E12" s="26">
        <f t="shared" si="0"/>
        <v>128440</v>
      </c>
    </row>
    <row r="13" spans="1:5" s="46" customFormat="1" x14ac:dyDescent="0.25">
      <c r="A13" s="49">
        <v>3</v>
      </c>
      <c r="B13" s="19" t="str">
        <f>'Staffing Rates'!B10</f>
        <v>Technical Project Manager</v>
      </c>
      <c r="C13" s="20">
        <f>'Staffing Rates'!$C10</f>
        <v>190</v>
      </c>
      <c r="D13" s="21">
        <v>160</v>
      </c>
      <c r="E13" s="26">
        <f t="shared" si="0"/>
        <v>30400</v>
      </c>
    </row>
    <row r="14" spans="1:5" s="46" customFormat="1" x14ac:dyDescent="0.25">
      <c r="A14" s="49">
        <v>4</v>
      </c>
      <c r="B14" s="19" t="str">
        <f>'Staffing Rates'!B11</f>
        <v>Health IT Consultant</v>
      </c>
      <c r="C14" s="20">
        <f>'Staffing Rates'!$C11</f>
        <v>200</v>
      </c>
      <c r="D14" s="21">
        <v>620</v>
      </c>
      <c r="E14" s="26">
        <f t="shared" si="0"/>
        <v>124000</v>
      </c>
    </row>
    <row r="15" spans="1:5" s="46" customFormat="1" x14ac:dyDescent="0.25">
      <c r="A15" s="49">
        <v>5</v>
      </c>
      <c r="B15" s="19" t="str">
        <f>'Staffing Rates'!B12</f>
        <v>Privacy Officer</v>
      </c>
      <c r="C15" s="20">
        <f>'Staffing Rates'!$C12</f>
        <v>160</v>
      </c>
      <c r="D15" s="21">
        <v>206</v>
      </c>
      <c r="E15" s="26">
        <f t="shared" si="0"/>
        <v>32960</v>
      </c>
    </row>
    <row r="16" spans="1:5" s="46" customFormat="1" x14ac:dyDescent="0.25">
      <c r="A16" s="49">
        <v>6</v>
      </c>
      <c r="B16" s="19" t="str">
        <f>'Staffing Rates'!B13</f>
        <v>Data Operations Lead</v>
      </c>
      <c r="C16" s="20">
        <f>'Staffing Rates'!$C13</f>
        <v>175</v>
      </c>
      <c r="D16" s="21">
        <v>478</v>
      </c>
      <c r="E16" s="26">
        <f t="shared" si="0"/>
        <v>83650</v>
      </c>
    </row>
    <row r="17" spans="1:5" s="46" customFormat="1" x14ac:dyDescent="0.25">
      <c r="A17" s="49">
        <v>7</v>
      </c>
      <c r="B17" s="19" t="str">
        <f>'Staffing Rates'!B14</f>
        <v>Data Operations Analyst</v>
      </c>
      <c r="C17" s="20">
        <f>'Staffing Rates'!$C14</f>
        <v>150</v>
      </c>
      <c r="D17" s="21">
        <v>530</v>
      </c>
      <c r="E17" s="26">
        <f t="shared" si="0"/>
        <v>79500</v>
      </c>
    </row>
    <row r="18" spans="1:5" s="46" customFormat="1" x14ac:dyDescent="0.25">
      <c r="A18" s="49">
        <v>8</v>
      </c>
      <c r="B18" s="19" t="str">
        <f>'Staffing Rates'!B15</f>
        <v>Health Analytics Lead</v>
      </c>
      <c r="C18" s="20">
        <f>'Staffing Rates'!$C15</f>
        <v>205</v>
      </c>
      <c r="D18" s="21">
        <v>380</v>
      </c>
      <c r="E18" s="26">
        <f t="shared" si="0"/>
        <v>77900</v>
      </c>
    </row>
    <row r="19" spans="1:5" s="46" customFormat="1" x14ac:dyDescent="0.25">
      <c r="A19" s="49">
        <v>9</v>
      </c>
      <c r="B19" s="19" t="str">
        <f>'Staffing Rates'!B16</f>
        <v>Health Data Analyst</v>
      </c>
      <c r="C19" s="20">
        <f>'Staffing Rates'!$C16</f>
        <v>180</v>
      </c>
      <c r="D19" s="21">
        <v>520</v>
      </c>
      <c r="E19" s="26">
        <f t="shared" si="0"/>
        <v>93600</v>
      </c>
    </row>
    <row r="20" spans="1:5" s="46" customFormat="1" x14ac:dyDescent="0.25">
      <c r="A20" s="49">
        <v>10</v>
      </c>
      <c r="B20" s="19" t="str">
        <f>'Staffing Rates'!B17</f>
        <v>Health IT Analyst</v>
      </c>
      <c r="C20" s="20">
        <f>'Staffing Rates'!$C17</f>
        <v>180</v>
      </c>
      <c r="D20" s="21">
        <v>512</v>
      </c>
      <c r="E20" s="26">
        <f t="shared" si="0"/>
        <v>92160</v>
      </c>
    </row>
    <row r="21" spans="1:5" s="46" customFormat="1" x14ac:dyDescent="0.25">
      <c r="A21" s="49">
        <v>11</v>
      </c>
      <c r="B21" s="19" t="str">
        <f>'Staffing Rates'!B18</f>
        <v>Analytic Engineer</v>
      </c>
      <c r="C21" s="20">
        <f>'Staffing Rates'!$C18</f>
        <v>190</v>
      </c>
      <c r="D21" s="21">
        <v>278</v>
      </c>
      <c r="E21" s="26">
        <f t="shared" si="0"/>
        <v>52820</v>
      </c>
    </row>
    <row r="22" spans="1:5" s="46" customFormat="1" x14ac:dyDescent="0.25">
      <c r="A22" s="49">
        <v>12</v>
      </c>
      <c r="B22" s="19" t="str">
        <f>'Staffing Rates'!B19</f>
        <v>QA Engineer</v>
      </c>
      <c r="C22" s="20">
        <f>'Staffing Rates'!$C19</f>
        <v>185</v>
      </c>
      <c r="D22" s="21">
        <v>120</v>
      </c>
      <c r="E22" s="26">
        <f t="shared" si="0"/>
        <v>22200</v>
      </c>
    </row>
    <row r="23" spans="1:5" s="46" customFormat="1" x14ac:dyDescent="0.25">
      <c r="A23" s="49">
        <v>13</v>
      </c>
      <c r="B23" s="19" t="str">
        <f>'Staffing Rates'!B20</f>
        <v>Technical Infrastructure Engineer</v>
      </c>
      <c r="C23" s="20">
        <f>'Staffing Rates'!$C20</f>
        <v>180</v>
      </c>
      <c r="D23" s="21">
        <v>252</v>
      </c>
      <c r="E23" s="26">
        <f t="shared" si="0"/>
        <v>45360</v>
      </c>
    </row>
    <row r="24" spans="1:5" s="46" customFormat="1" x14ac:dyDescent="0.25">
      <c r="A24" s="49">
        <v>14</v>
      </c>
      <c r="B24" s="19" t="str">
        <f>'Staffing Rates'!B21</f>
        <v>Systems Development Engineer</v>
      </c>
      <c r="C24" s="20">
        <f>'Staffing Rates'!$C21</f>
        <v>190</v>
      </c>
      <c r="D24" s="21">
        <v>600</v>
      </c>
      <c r="E24" s="26">
        <f t="shared" si="0"/>
        <v>114000</v>
      </c>
    </row>
    <row r="25" spans="1:5" s="46" customFormat="1" x14ac:dyDescent="0.25">
      <c r="A25" s="49">
        <v>15</v>
      </c>
      <c r="B25" s="19" t="str">
        <f>'Staffing Rates'!B22</f>
        <v>Product Manager</v>
      </c>
      <c r="C25" s="20">
        <f>'Staffing Rates'!$C22</f>
        <v>175</v>
      </c>
      <c r="D25" s="21">
        <v>260</v>
      </c>
      <c r="E25" s="26">
        <f t="shared" si="0"/>
        <v>45500</v>
      </c>
    </row>
    <row r="26" spans="1:5" s="46" customFormat="1" x14ac:dyDescent="0.25">
      <c r="A26" s="49">
        <v>16</v>
      </c>
      <c r="B26" s="19" t="str">
        <f>'Staffing Rates'!B23</f>
        <v>Web Developer</v>
      </c>
      <c r="C26" s="20">
        <f>'Staffing Rates'!$C23</f>
        <v>180</v>
      </c>
      <c r="D26" s="21">
        <v>320</v>
      </c>
      <c r="E26" s="26">
        <f t="shared" si="0"/>
        <v>57600</v>
      </c>
    </row>
    <row r="27" spans="1:5" s="46" customFormat="1" x14ac:dyDescent="0.25">
      <c r="A27" s="49">
        <v>17</v>
      </c>
      <c r="B27" s="19" t="str">
        <f>'Staffing Rates'!B24</f>
        <v>UX/UI Designer</v>
      </c>
      <c r="C27" s="20">
        <f>'Staffing Rates'!$C24</f>
        <v>180</v>
      </c>
      <c r="D27" s="21">
        <v>144</v>
      </c>
      <c r="E27" s="26">
        <f t="shared" si="0"/>
        <v>25920</v>
      </c>
    </row>
    <row r="28" spans="1:5" s="46" customFormat="1" x14ac:dyDescent="0.25">
      <c r="A28" s="49">
        <v>18</v>
      </c>
      <c r="B28" s="19" t="str">
        <f>'Staffing Rates'!B25</f>
        <v>Data Architect</v>
      </c>
      <c r="C28" s="20">
        <f>'Staffing Rates'!$C25</f>
        <v>190</v>
      </c>
      <c r="D28" s="21">
        <v>32</v>
      </c>
      <c r="E28" s="26">
        <f t="shared" si="0"/>
        <v>6080</v>
      </c>
    </row>
    <row r="29" spans="1:5" s="46" customFormat="1" x14ac:dyDescent="0.25">
      <c r="A29" s="49">
        <v>19</v>
      </c>
      <c r="B29" s="19" t="str">
        <f>'Staffing Rates'!B26</f>
        <v>Data Report Developer</v>
      </c>
      <c r="C29" s="20">
        <f>'Staffing Rates'!$C26</f>
        <v>180</v>
      </c>
      <c r="D29" s="21">
        <v>48</v>
      </c>
      <c r="E29" s="26">
        <f t="shared" si="0"/>
        <v>8640</v>
      </c>
    </row>
    <row r="30" spans="1:5" s="46" customFormat="1" x14ac:dyDescent="0.25">
      <c r="A30" s="49">
        <v>20</v>
      </c>
      <c r="B30" s="19">
        <f>'Staffing Rates'!B27</f>
        <v>0</v>
      </c>
      <c r="C30" s="20">
        <f>'Staffing Rates'!$C27</f>
        <v>0</v>
      </c>
      <c r="D30" s="21"/>
      <c r="E30" s="26">
        <f t="shared" si="0"/>
        <v>0</v>
      </c>
    </row>
    <row r="31" spans="1:5" s="46" customFormat="1" x14ac:dyDescent="0.25">
      <c r="A31" s="49">
        <v>21</v>
      </c>
      <c r="B31" s="19">
        <f>'Staffing Rates'!B28</f>
        <v>0</v>
      </c>
      <c r="C31" s="20">
        <f>'Staffing Rates'!$C28</f>
        <v>0</v>
      </c>
      <c r="D31" s="21"/>
      <c r="E31" s="26">
        <f t="shared" si="0"/>
        <v>0</v>
      </c>
    </row>
    <row r="32" spans="1:5" s="46" customFormat="1" x14ac:dyDescent="0.25">
      <c r="A32" s="49">
        <v>22</v>
      </c>
      <c r="B32" s="19">
        <f>'Staffing Rates'!B29</f>
        <v>0</v>
      </c>
      <c r="C32" s="20">
        <f>'Staffing Rates'!$C29</f>
        <v>0</v>
      </c>
      <c r="D32" s="21"/>
      <c r="E32" s="26">
        <f t="shared" si="0"/>
        <v>0</v>
      </c>
    </row>
    <row r="33" spans="1:7" s="46" customFormat="1" x14ac:dyDescent="0.25">
      <c r="A33" s="49">
        <v>23</v>
      </c>
      <c r="B33" s="19">
        <f>'Staffing Rates'!B30</f>
        <v>0</v>
      </c>
      <c r="C33" s="20">
        <f>'Staffing Rates'!$C30</f>
        <v>0</v>
      </c>
      <c r="D33" s="21"/>
      <c r="E33" s="26">
        <f t="shared" si="0"/>
        <v>0</v>
      </c>
    </row>
    <row r="34" spans="1:7" s="46" customFormat="1" x14ac:dyDescent="0.25">
      <c r="A34" s="49">
        <v>24</v>
      </c>
      <c r="B34" s="19" t="str">
        <f>'Staffing Rates'!B26</f>
        <v>Data Report Developer</v>
      </c>
      <c r="C34" s="20">
        <f>'Staffing Rates'!$C31</f>
        <v>0</v>
      </c>
      <c r="D34" s="21"/>
      <c r="E34" s="26">
        <f t="shared" si="0"/>
        <v>0</v>
      </c>
    </row>
    <row r="35" spans="1:7" s="46" customFormat="1" x14ac:dyDescent="0.25">
      <c r="A35" s="49">
        <v>25</v>
      </c>
      <c r="B35" s="19">
        <f>'Staffing Rates'!B27</f>
        <v>0</v>
      </c>
      <c r="C35" s="20">
        <f>'Staffing Rates'!$C32</f>
        <v>0</v>
      </c>
      <c r="D35" s="21"/>
      <c r="E35" s="26">
        <f t="shared" si="0"/>
        <v>0</v>
      </c>
    </row>
    <row r="36" spans="1:7" s="46" customFormat="1" ht="15.75" thickBot="1" x14ac:dyDescent="0.3">
      <c r="A36" s="50"/>
      <c r="B36" s="51"/>
      <c r="C36" s="52" t="s">
        <v>33</v>
      </c>
      <c r="D36" s="14">
        <f>SUM(D11:D35)</f>
        <v>6344</v>
      </c>
      <c r="E36" s="15">
        <f>SUM(E11:E35)</f>
        <v>1159210</v>
      </c>
    </row>
    <row r="37" spans="1:7" x14ac:dyDescent="0.25">
      <c r="G37" s="53"/>
    </row>
    <row r="38" spans="1:7" x14ac:dyDescent="0.25">
      <c r="G38" s="53"/>
    </row>
  </sheetData>
  <sheetProtection formatColumns="0"/>
  <mergeCells count="4">
    <mergeCell ref="D2:E2"/>
    <mergeCell ref="D3:E3"/>
    <mergeCell ref="C9:E9"/>
    <mergeCell ref="B5:E5"/>
  </mergeCells>
  <dataValidations count="2">
    <dataValidation type="textLength" allowBlank="1" showInputMessage="1" showErrorMessage="1" sqref="B11:B35" xr:uid="{00000000-0002-0000-0300-000000000000}">
      <formula1>0</formula1>
      <formula2>100</formula2>
    </dataValidation>
    <dataValidation type="decimal" allowBlank="1" showInputMessage="1" showErrorMessage="1" sqref="C11:D35" xr:uid="{00000000-0002-0000-0300-000001000000}">
      <formula1>0</formula1>
      <formula2>99999999999999900000</formula2>
    </dataValidation>
  </dataValidations>
  <pageMargins left="0.25" right="0.25" top="0.75" bottom="0.75" header="0.3" footer="0.3"/>
  <pageSetup scale="42"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AFFDA-B35C-4D9D-B882-A00B412F27DD}">
  <dimension ref="A1:H36"/>
  <sheetViews>
    <sheetView showGridLines="0" zoomScaleNormal="100" workbookViewId="0"/>
  </sheetViews>
  <sheetFormatPr defaultColWidth="9.140625" defaultRowHeight="15" x14ac:dyDescent="0.25"/>
  <cols>
    <col min="1" max="1" width="4" style="62" customWidth="1"/>
    <col min="2" max="2" width="52.85546875" style="62" customWidth="1"/>
    <col min="3" max="5" width="17.85546875" style="62" customWidth="1"/>
    <col min="6" max="6" width="19.42578125" style="62" customWidth="1"/>
    <col min="7" max="8" width="17.85546875" style="62" customWidth="1"/>
    <col min="9" max="16384" width="9.140625" style="62"/>
  </cols>
  <sheetData>
    <row r="1" spans="1:8" ht="16.5" x14ac:dyDescent="0.25">
      <c r="A1" s="63" t="s">
        <v>29</v>
      </c>
      <c r="B1" s="64"/>
      <c r="C1" s="64"/>
      <c r="D1" s="64"/>
      <c r="E1" s="64"/>
      <c r="F1" s="64"/>
      <c r="G1" s="64"/>
      <c r="H1" s="64"/>
    </row>
    <row r="2" spans="1:8" ht="15" customHeight="1" x14ac:dyDescent="0.25">
      <c r="A2" s="65" t="s">
        <v>1</v>
      </c>
      <c r="B2" s="64"/>
      <c r="C2" s="64"/>
      <c r="D2" s="117" t="str">
        <f>'Staffing Rates'!E2</f>
        <v>Onpoint Health Data</v>
      </c>
      <c r="E2" s="117"/>
      <c r="F2" s="117"/>
      <c r="G2" s="123"/>
      <c r="H2" s="123"/>
    </row>
    <row r="3" spans="1:8" ht="16.5" customHeight="1" x14ac:dyDescent="0.25">
      <c r="A3" s="65" t="s">
        <v>48</v>
      </c>
      <c r="B3" s="64"/>
      <c r="C3" s="64"/>
      <c r="D3" s="118" t="s">
        <v>4</v>
      </c>
      <c r="E3" s="118"/>
      <c r="F3" s="118"/>
      <c r="G3" s="64"/>
      <c r="H3" s="43"/>
    </row>
    <row r="4" spans="1:8" x14ac:dyDescent="0.25">
      <c r="A4" s="66"/>
      <c r="B4" s="66"/>
      <c r="C4" s="67"/>
      <c r="D4" s="67"/>
      <c r="E4" s="67"/>
      <c r="F4" s="67"/>
      <c r="G4" s="67"/>
      <c r="H4" s="67"/>
    </row>
    <row r="5" spans="1:8" ht="60" customHeight="1" x14ac:dyDescent="0.25">
      <c r="A5" s="64"/>
      <c r="B5" s="122" t="s">
        <v>49</v>
      </c>
      <c r="C5" s="122"/>
      <c r="D5" s="122"/>
      <c r="E5" s="122"/>
      <c r="F5" s="122"/>
      <c r="G5" s="122"/>
      <c r="H5" s="122"/>
    </row>
    <row r="6" spans="1:8" ht="14.25" customHeight="1" thickBot="1" x14ac:dyDescent="0.3">
      <c r="A6" s="64"/>
      <c r="B6" s="64"/>
      <c r="C6" s="64"/>
      <c r="D6" s="44"/>
      <c r="E6" s="44"/>
      <c r="F6" s="44"/>
      <c r="G6" s="44"/>
      <c r="H6" s="44"/>
    </row>
    <row r="7" spans="1:8" ht="35.1" customHeight="1" thickBot="1" x14ac:dyDescent="0.3">
      <c r="A7" s="64"/>
      <c r="B7" s="75" t="s">
        <v>54</v>
      </c>
      <c r="C7" s="61">
        <f>48-'DDI Costs'!C7</f>
        <v>39</v>
      </c>
      <c r="D7" s="44"/>
      <c r="E7" s="44"/>
      <c r="F7" s="44"/>
      <c r="G7" s="44"/>
      <c r="H7" s="44"/>
    </row>
    <row r="8" spans="1:8" ht="14.25" customHeight="1" thickBot="1" x14ac:dyDescent="0.3">
      <c r="A8" s="64"/>
      <c r="B8" s="64"/>
      <c r="C8" s="64"/>
      <c r="D8" s="44"/>
      <c r="E8" s="44"/>
      <c r="F8" s="44"/>
      <c r="G8" s="44"/>
      <c r="H8" s="44"/>
    </row>
    <row r="9" spans="1:8" s="46" customFormat="1" x14ac:dyDescent="0.25">
      <c r="A9" s="69"/>
      <c r="B9" s="69"/>
      <c r="C9" s="119" t="s">
        <v>50</v>
      </c>
      <c r="D9" s="120"/>
      <c r="E9" s="121"/>
      <c r="F9" s="119" t="s">
        <v>51</v>
      </c>
      <c r="G9" s="120"/>
      <c r="H9" s="121"/>
    </row>
    <row r="10" spans="1:8" ht="75" x14ac:dyDescent="0.25">
      <c r="B10" s="73" t="s">
        <v>10</v>
      </c>
      <c r="C10" s="47" t="s">
        <v>11</v>
      </c>
      <c r="D10" s="74" t="s">
        <v>52</v>
      </c>
      <c r="E10" s="48" t="s">
        <v>55</v>
      </c>
      <c r="F10" s="47" t="s">
        <v>11</v>
      </c>
      <c r="G10" s="74" t="s">
        <v>52</v>
      </c>
      <c r="H10" s="48" t="s">
        <v>55</v>
      </c>
    </row>
    <row r="11" spans="1:8" s="46" customFormat="1" x14ac:dyDescent="0.25">
      <c r="A11" s="68">
        <v>1</v>
      </c>
      <c r="B11" s="19" t="str">
        <f>'Staffing Rates'!B8</f>
        <v xml:space="preserve">Account Management Lead </v>
      </c>
      <c r="C11" s="20">
        <f>'Staffing Rates'!$C8</f>
        <v>185</v>
      </c>
      <c r="D11" s="21">
        <v>80</v>
      </c>
      <c r="E11" s="71">
        <f>C11*D11*$C$7</f>
        <v>577200</v>
      </c>
      <c r="F11" s="20">
        <f>'Staffing Rates'!$C8</f>
        <v>185</v>
      </c>
      <c r="G11" s="21">
        <v>96</v>
      </c>
      <c r="H11" s="71">
        <f>F11*G11*48</f>
        <v>852480</v>
      </c>
    </row>
    <row r="12" spans="1:8" s="46" customFormat="1" x14ac:dyDescent="0.25">
      <c r="A12" s="68">
        <v>2</v>
      </c>
      <c r="B12" s="19" t="str">
        <f>'Staffing Rates'!B9</f>
        <v>Health IT Project Manager</v>
      </c>
      <c r="C12" s="20">
        <f>'Staffing Rates'!$C9</f>
        <v>190</v>
      </c>
      <c r="D12" s="21">
        <v>28</v>
      </c>
      <c r="E12" s="71">
        <f t="shared" ref="E12:E35" si="0">C12*D12*$C$7</f>
        <v>207480</v>
      </c>
      <c r="F12" s="20">
        <f>'Staffing Rates'!$C9</f>
        <v>190</v>
      </c>
      <c r="G12" s="21">
        <v>33</v>
      </c>
      <c r="H12" s="71">
        <f t="shared" ref="H12:H35" si="1">F12*G12*48</f>
        <v>300960</v>
      </c>
    </row>
    <row r="13" spans="1:8" s="46" customFormat="1" x14ac:dyDescent="0.25">
      <c r="A13" s="68">
        <v>3</v>
      </c>
      <c r="B13" s="19" t="str">
        <f>'Staffing Rates'!B10</f>
        <v>Technical Project Manager</v>
      </c>
      <c r="C13" s="20">
        <f>'Staffing Rates'!$C10</f>
        <v>190</v>
      </c>
      <c r="D13" s="21">
        <v>4</v>
      </c>
      <c r="E13" s="71">
        <f t="shared" si="0"/>
        <v>29640</v>
      </c>
      <c r="F13" s="20">
        <f>'Staffing Rates'!$C10</f>
        <v>190</v>
      </c>
      <c r="G13" s="21">
        <v>5</v>
      </c>
      <c r="H13" s="71">
        <f t="shared" si="1"/>
        <v>45600</v>
      </c>
    </row>
    <row r="14" spans="1:8" s="46" customFormat="1" x14ac:dyDescent="0.25">
      <c r="A14" s="68">
        <v>4</v>
      </c>
      <c r="B14" s="19" t="str">
        <f>'Staffing Rates'!B11</f>
        <v>Health IT Consultant</v>
      </c>
      <c r="C14" s="20">
        <f>'Staffing Rates'!$C11</f>
        <v>200</v>
      </c>
      <c r="D14" s="21">
        <v>4</v>
      </c>
      <c r="E14" s="71">
        <f t="shared" si="0"/>
        <v>31200</v>
      </c>
      <c r="F14" s="20">
        <f>'Staffing Rates'!$C11</f>
        <v>200</v>
      </c>
      <c r="G14" s="21">
        <v>5</v>
      </c>
      <c r="H14" s="71">
        <f t="shared" si="1"/>
        <v>48000</v>
      </c>
    </row>
    <row r="15" spans="1:8" s="46" customFormat="1" x14ac:dyDescent="0.25">
      <c r="A15" s="68">
        <v>5</v>
      </c>
      <c r="B15" s="19" t="str">
        <f>'Staffing Rates'!B12</f>
        <v>Privacy Officer</v>
      </c>
      <c r="C15" s="20">
        <f>'Staffing Rates'!$C12</f>
        <v>160</v>
      </c>
      <c r="D15" s="21">
        <v>16</v>
      </c>
      <c r="E15" s="71">
        <f t="shared" si="0"/>
        <v>99840</v>
      </c>
      <c r="F15" s="20">
        <f>'Staffing Rates'!$C12</f>
        <v>160</v>
      </c>
      <c r="G15" s="21">
        <v>19</v>
      </c>
      <c r="H15" s="71">
        <f t="shared" si="1"/>
        <v>145920</v>
      </c>
    </row>
    <row r="16" spans="1:8" s="46" customFormat="1" x14ac:dyDescent="0.25">
      <c r="A16" s="68">
        <v>6</v>
      </c>
      <c r="B16" s="19" t="str">
        <f>'Staffing Rates'!B13</f>
        <v>Data Operations Lead</v>
      </c>
      <c r="C16" s="20">
        <f>'Staffing Rates'!$C13</f>
        <v>175</v>
      </c>
      <c r="D16" s="21">
        <v>48</v>
      </c>
      <c r="E16" s="71">
        <f t="shared" si="0"/>
        <v>327600</v>
      </c>
      <c r="F16" s="20">
        <f>'Staffing Rates'!$C13</f>
        <v>175</v>
      </c>
      <c r="G16" s="21">
        <v>57</v>
      </c>
      <c r="H16" s="71">
        <f t="shared" si="1"/>
        <v>478800</v>
      </c>
    </row>
    <row r="17" spans="1:8" s="46" customFormat="1" x14ac:dyDescent="0.25">
      <c r="A17" s="68">
        <v>7</v>
      </c>
      <c r="B17" s="19" t="str">
        <f>'Staffing Rates'!B14</f>
        <v>Data Operations Analyst</v>
      </c>
      <c r="C17" s="20">
        <f>'Staffing Rates'!$C14</f>
        <v>150</v>
      </c>
      <c r="D17" s="21">
        <v>80</v>
      </c>
      <c r="E17" s="71">
        <f t="shared" si="0"/>
        <v>468000</v>
      </c>
      <c r="F17" s="20">
        <f>'Staffing Rates'!$C14</f>
        <v>150</v>
      </c>
      <c r="G17" s="21">
        <v>96</v>
      </c>
      <c r="H17" s="71">
        <f t="shared" si="1"/>
        <v>691200</v>
      </c>
    </row>
    <row r="18" spans="1:8" s="46" customFormat="1" x14ac:dyDescent="0.25">
      <c r="A18" s="68">
        <v>8</v>
      </c>
      <c r="B18" s="19" t="str">
        <f>'Staffing Rates'!B15</f>
        <v>Health Analytics Lead</v>
      </c>
      <c r="C18" s="20">
        <f>'Staffing Rates'!$C15</f>
        <v>205</v>
      </c>
      <c r="D18" s="21">
        <v>80</v>
      </c>
      <c r="E18" s="71">
        <f t="shared" si="0"/>
        <v>639600</v>
      </c>
      <c r="F18" s="20">
        <f>'Staffing Rates'!$C15</f>
        <v>205</v>
      </c>
      <c r="G18" s="21">
        <v>96</v>
      </c>
      <c r="H18" s="71">
        <f t="shared" si="1"/>
        <v>944640</v>
      </c>
    </row>
    <row r="19" spans="1:8" s="46" customFormat="1" x14ac:dyDescent="0.25">
      <c r="A19" s="68">
        <v>9</v>
      </c>
      <c r="B19" s="19" t="str">
        <f>'Staffing Rates'!B16</f>
        <v>Health Data Analyst</v>
      </c>
      <c r="C19" s="20">
        <f>'Staffing Rates'!$C16</f>
        <v>180</v>
      </c>
      <c r="D19" s="21">
        <v>120</v>
      </c>
      <c r="E19" s="71">
        <f t="shared" si="0"/>
        <v>842400</v>
      </c>
      <c r="F19" s="20">
        <f>'Staffing Rates'!$C16</f>
        <v>180</v>
      </c>
      <c r="G19" s="21">
        <v>143</v>
      </c>
      <c r="H19" s="71">
        <f t="shared" si="1"/>
        <v>1235520</v>
      </c>
    </row>
    <row r="20" spans="1:8" s="46" customFormat="1" x14ac:dyDescent="0.25">
      <c r="A20" s="68">
        <v>10</v>
      </c>
      <c r="B20" s="19" t="str">
        <f>'Staffing Rates'!B17</f>
        <v>Health IT Analyst</v>
      </c>
      <c r="C20" s="20">
        <f>'Staffing Rates'!$C17</f>
        <v>180</v>
      </c>
      <c r="D20" s="21">
        <v>28</v>
      </c>
      <c r="E20" s="71">
        <f t="shared" si="0"/>
        <v>196560</v>
      </c>
      <c r="F20" s="20">
        <f>'Staffing Rates'!$C17</f>
        <v>180</v>
      </c>
      <c r="G20" s="21">
        <v>33</v>
      </c>
      <c r="H20" s="71">
        <f t="shared" si="1"/>
        <v>285120</v>
      </c>
    </row>
    <row r="21" spans="1:8" s="46" customFormat="1" x14ac:dyDescent="0.25">
      <c r="A21" s="68">
        <v>11</v>
      </c>
      <c r="B21" s="19" t="str">
        <f>'Staffing Rates'!B18</f>
        <v>Analytic Engineer</v>
      </c>
      <c r="C21" s="20">
        <f>'Staffing Rates'!$C18</f>
        <v>190</v>
      </c>
      <c r="D21" s="21">
        <v>48</v>
      </c>
      <c r="E21" s="71">
        <f t="shared" si="0"/>
        <v>355680</v>
      </c>
      <c r="F21" s="20">
        <f>'Staffing Rates'!$C18</f>
        <v>190</v>
      </c>
      <c r="G21" s="21">
        <v>57</v>
      </c>
      <c r="H21" s="71">
        <f t="shared" si="1"/>
        <v>519840</v>
      </c>
    </row>
    <row r="22" spans="1:8" s="46" customFormat="1" x14ac:dyDescent="0.25">
      <c r="A22" s="68">
        <v>12</v>
      </c>
      <c r="B22" s="19" t="str">
        <f>'Staffing Rates'!B19</f>
        <v>QA Engineer</v>
      </c>
      <c r="C22" s="20">
        <f>'Staffing Rates'!$C19</f>
        <v>185</v>
      </c>
      <c r="D22" s="21">
        <v>12</v>
      </c>
      <c r="E22" s="71">
        <f t="shared" si="0"/>
        <v>86580</v>
      </c>
      <c r="F22" s="20">
        <f>'Staffing Rates'!$C19</f>
        <v>185</v>
      </c>
      <c r="G22" s="21">
        <v>14</v>
      </c>
      <c r="H22" s="71">
        <f t="shared" si="1"/>
        <v>124320</v>
      </c>
    </row>
    <row r="23" spans="1:8" s="46" customFormat="1" x14ac:dyDescent="0.25">
      <c r="A23" s="68">
        <v>13</v>
      </c>
      <c r="B23" s="19" t="str">
        <f>'Staffing Rates'!B20</f>
        <v>Technical Infrastructure Engineer</v>
      </c>
      <c r="C23" s="20">
        <f>'Staffing Rates'!$C20</f>
        <v>180</v>
      </c>
      <c r="D23" s="21">
        <v>32</v>
      </c>
      <c r="E23" s="71">
        <f t="shared" si="0"/>
        <v>224640</v>
      </c>
      <c r="F23" s="20">
        <f>'Staffing Rates'!$C20</f>
        <v>180</v>
      </c>
      <c r="G23" s="21">
        <v>38</v>
      </c>
      <c r="H23" s="71">
        <f t="shared" si="1"/>
        <v>328320</v>
      </c>
    </row>
    <row r="24" spans="1:8" s="46" customFormat="1" x14ac:dyDescent="0.25">
      <c r="A24" s="68">
        <v>14</v>
      </c>
      <c r="B24" s="19" t="str">
        <f>'Staffing Rates'!B21</f>
        <v>Systems Development Engineer</v>
      </c>
      <c r="C24" s="20">
        <f>'Staffing Rates'!$C21</f>
        <v>190</v>
      </c>
      <c r="D24" s="21">
        <v>48</v>
      </c>
      <c r="E24" s="71">
        <f t="shared" si="0"/>
        <v>355680</v>
      </c>
      <c r="F24" s="20">
        <f>'Staffing Rates'!$C21</f>
        <v>190</v>
      </c>
      <c r="G24" s="21">
        <v>57</v>
      </c>
      <c r="H24" s="71">
        <f t="shared" si="1"/>
        <v>519840</v>
      </c>
    </row>
    <row r="25" spans="1:8" s="46" customFormat="1" x14ac:dyDescent="0.25">
      <c r="A25" s="68">
        <v>15</v>
      </c>
      <c r="B25" s="19" t="str">
        <f>'Staffing Rates'!B22</f>
        <v>Product Manager</v>
      </c>
      <c r="C25" s="20">
        <f>'Staffing Rates'!$C22</f>
        <v>175</v>
      </c>
      <c r="D25" s="21">
        <v>12</v>
      </c>
      <c r="E25" s="71">
        <f t="shared" si="0"/>
        <v>81900</v>
      </c>
      <c r="F25" s="20">
        <f>'Staffing Rates'!$C22</f>
        <v>175</v>
      </c>
      <c r="G25" s="21">
        <v>14</v>
      </c>
      <c r="H25" s="71">
        <f t="shared" si="1"/>
        <v>117600</v>
      </c>
    </row>
    <row r="26" spans="1:8" s="46" customFormat="1" x14ac:dyDescent="0.25">
      <c r="A26" s="68">
        <v>16</v>
      </c>
      <c r="B26" s="19" t="str">
        <f>'Staffing Rates'!B23</f>
        <v>Web Developer</v>
      </c>
      <c r="C26" s="20">
        <f>'Staffing Rates'!$C23</f>
        <v>180</v>
      </c>
      <c r="D26" s="21">
        <v>8</v>
      </c>
      <c r="E26" s="71">
        <f t="shared" si="0"/>
        <v>56160</v>
      </c>
      <c r="F26" s="20">
        <f>'Staffing Rates'!$C23</f>
        <v>180</v>
      </c>
      <c r="G26" s="21">
        <v>10</v>
      </c>
      <c r="H26" s="71">
        <f t="shared" si="1"/>
        <v>86400</v>
      </c>
    </row>
    <row r="27" spans="1:8" s="46" customFormat="1" x14ac:dyDescent="0.25">
      <c r="A27" s="68">
        <v>17</v>
      </c>
      <c r="B27" s="19" t="str">
        <f>'Staffing Rates'!B24</f>
        <v>UX/UI Designer</v>
      </c>
      <c r="C27" s="20">
        <f>'Staffing Rates'!$C24</f>
        <v>180</v>
      </c>
      <c r="D27" s="21">
        <v>4</v>
      </c>
      <c r="E27" s="71">
        <f t="shared" si="0"/>
        <v>28080</v>
      </c>
      <c r="F27" s="20">
        <f>'Staffing Rates'!$C24</f>
        <v>180</v>
      </c>
      <c r="G27" s="21">
        <v>5</v>
      </c>
      <c r="H27" s="71">
        <f t="shared" si="1"/>
        <v>43200</v>
      </c>
    </row>
    <row r="28" spans="1:8" s="46" customFormat="1" x14ac:dyDescent="0.25">
      <c r="A28" s="68">
        <v>18</v>
      </c>
      <c r="B28" s="19" t="str">
        <f>'Staffing Rates'!B25</f>
        <v>Data Architect</v>
      </c>
      <c r="C28" s="20">
        <f>'Staffing Rates'!$C25</f>
        <v>190</v>
      </c>
      <c r="D28" s="21">
        <v>12</v>
      </c>
      <c r="E28" s="71">
        <f t="shared" si="0"/>
        <v>88920</v>
      </c>
      <c r="F28" s="20">
        <f>'Staffing Rates'!$C25</f>
        <v>190</v>
      </c>
      <c r="G28" s="21">
        <v>14</v>
      </c>
      <c r="H28" s="71">
        <f t="shared" si="1"/>
        <v>127680</v>
      </c>
    </row>
    <row r="29" spans="1:8" s="46" customFormat="1" x14ac:dyDescent="0.25">
      <c r="A29" s="68">
        <v>19</v>
      </c>
      <c r="B29" s="19" t="str">
        <f>'Staffing Rates'!B26</f>
        <v>Data Report Developer</v>
      </c>
      <c r="C29" s="20">
        <f>'Staffing Rates'!$C26</f>
        <v>180</v>
      </c>
      <c r="D29" s="21">
        <v>18</v>
      </c>
      <c r="E29" s="71">
        <f t="shared" si="0"/>
        <v>126360</v>
      </c>
      <c r="F29" s="20">
        <f>'Staffing Rates'!$C26</f>
        <v>180</v>
      </c>
      <c r="G29" s="21">
        <v>21</v>
      </c>
      <c r="H29" s="71">
        <f t="shared" si="1"/>
        <v>181440</v>
      </c>
    </row>
    <row r="30" spans="1:8" s="46" customFormat="1" x14ac:dyDescent="0.25">
      <c r="A30" s="68">
        <v>20</v>
      </c>
      <c r="B30" s="19">
        <f>'Staffing Rates'!B27</f>
        <v>0</v>
      </c>
      <c r="C30" s="20">
        <f>'Staffing Rates'!$C27</f>
        <v>0</v>
      </c>
      <c r="D30" s="21"/>
      <c r="E30" s="71">
        <f t="shared" si="0"/>
        <v>0</v>
      </c>
      <c r="F30" s="20">
        <f>'Staffing Rates'!$C27</f>
        <v>0</v>
      </c>
      <c r="G30" s="21"/>
      <c r="H30" s="71">
        <f t="shared" si="1"/>
        <v>0</v>
      </c>
    </row>
    <row r="31" spans="1:8" s="46" customFormat="1" x14ac:dyDescent="0.25">
      <c r="A31" s="68">
        <v>21</v>
      </c>
      <c r="B31" s="19">
        <f>'Staffing Rates'!B28</f>
        <v>0</v>
      </c>
      <c r="C31" s="20">
        <f>'Staffing Rates'!$C28</f>
        <v>0</v>
      </c>
      <c r="D31" s="21"/>
      <c r="E31" s="71">
        <f t="shared" si="0"/>
        <v>0</v>
      </c>
      <c r="F31" s="20">
        <f>'Staffing Rates'!$C28</f>
        <v>0</v>
      </c>
      <c r="G31" s="21"/>
      <c r="H31" s="71">
        <f t="shared" si="1"/>
        <v>0</v>
      </c>
    </row>
    <row r="32" spans="1:8" s="46" customFormat="1" x14ac:dyDescent="0.25">
      <c r="A32" s="68">
        <v>22</v>
      </c>
      <c r="B32" s="19">
        <f>'Staffing Rates'!B29</f>
        <v>0</v>
      </c>
      <c r="C32" s="20">
        <f>'Staffing Rates'!$C29</f>
        <v>0</v>
      </c>
      <c r="D32" s="21"/>
      <c r="E32" s="71">
        <f t="shared" si="0"/>
        <v>0</v>
      </c>
      <c r="F32" s="20">
        <f>'Staffing Rates'!$C29</f>
        <v>0</v>
      </c>
      <c r="G32" s="21"/>
      <c r="H32" s="71">
        <f t="shared" si="1"/>
        <v>0</v>
      </c>
    </row>
    <row r="33" spans="1:8" s="46" customFormat="1" x14ac:dyDescent="0.25">
      <c r="A33" s="68">
        <v>23</v>
      </c>
      <c r="B33" s="19">
        <f>'Staffing Rates'!B30</f>
        <v>0</v>
      </c>
      <c r="C33" s="20">
        <f>'Staffing Rates'!$C30</f>
        <v>0</v>
      </c>
      <c r="D33" s="21"/>
      <c r="E33" s="71">
        <f t="shared" si="0"/>
        <v>0</v>
      </c>
      <c r="F33" s="20">
        <f>'Staffing Rates'!$C30</f>
        <v>0</v>
      </c>
      <c r="G33" s="21"/>
      <c r="H33" s="71">
        <f t="shared" si="1"/>
        <v>0</v>
      </c>
    </row>
    <row r="34" spans="1:8" s="46" customFormat="1" x14ac:dyDescent="0.25">
      <c r="A34" s="68">
        <v>24</v>
      </c>
      <c r="B34" s="19" t="str">
        <f>'Staffing Rates'!B26</f>
        <v>Data Report Developer</v>
      </c>
      <c r="C34" s="20">
        <f>'Staffing Rates'!$C31</f>
        <v>0</v>
      </c>
      <c r="D34" s="21"/>
      <c r="E34" s="71">
        <f t="shared" si="0"/>
        <v>0</v>
      </c>
      <c r="F34" s="20">
        <f>'Staffing Rates'!$C31</f>
        <v>0</v>
      </c>
      <c r="G34" s="21"/>
      <c r="H34" s="71">
        <f t="shared" si="1"/>
        <v>0</v>
      </c>
    </row>
    <row r="35" spans="1:8" s="46" customFormat="1" x14ac:dyDescent="0.25">
      <c r="A35" s="68">
        <v>25</v>
      </c>
      <c r="B35" s="19">
        <f>'Staffing Rates'!B27</f>
        <v>0</v>
      </c>
      <c r="C35" s="20">
        <f>'Staffing Rates'!$C32</f>
        <v>0</v>
      </c>
      <c r="D35" s="21"/>
      <c r="E35" s="71">
        <f t="shared" si="0"/>
        <v>0</v>
      </c>
      <c r="F35" s="20">
        <f>'Staffing Rates'!$C32</f>
        <v>0</v>
      </c>
      <c r="G35" s="21"/>
      <c r="H35" s="71">
        <f t="shared" si="1"/>
        <v>0</v>
      </c>
    </row>
    <row r="36" spans="1:8" s="46" customFormat="1" ht="30.75" thickBot="1" x14ac:dyDescent="0.3">
      <c r="A36" s="70"/>
      <c r="B36" s="72"/>
      <c r="C36" s="52" t="s">
        <v>56</v>
      </c>
      <c r="D36" s="14">
        <f>SUM(D11:D35)</f>
        <v>682</v>
      </c>
      <c r="E36" s="15">
        <f>SUM(E11:E35)</f>
        <v>4823520</v>
      </c>
      <c r="F36" s="52" t="s">
        <v>57</v>
      </c>
      <c r="G36" s="14">
        <f>SUM(G11:G35)</f>
        <v>813</v>
      </c>
      <c r="H36" s="15">
        <f>SUM(H11:H35)</f>
        <v>7076880</v>
      </c>
    </row>
  </sheetData>
  <sheetProtection formatColumns="0"/>
  <mergeCells count="6">
    <mergeCell ref="D2:F2"/>
    <mergeCell ref="D3:F3"/>
    <mergeCell ref="G2:H2"/>
    <mergeCell ref="B5:H5"/>
    <mergeCell ref="C9:E9"/>
    <mergeCell ref="F9:H9"/>
  </mergeCells>
  <dataValidations count="2">
    <dataValidation type="decimal" allowBlank="1" showInputMessage="1" showErrorMessage="1" sqref="C11:D35 F11:G35" xr:uid="{380E0224-9347-4D74-9A2E-BE274113794C}">
      <formula1>0</formula1>
      <formula2>99999999999999900000</formula2>
    </dataValidation>
    <dataValidation type="textLength" allowBlank="1" showInputMessage="1" showErrorMessage="1" sqref="B11:B35" xr:uid="{4EA5BA21-7A18-4D8B-A30B-8E6C2785A44F}">
      <formula1>0</formula1>
      <formula2>100</formula2>
    </dataValidation>
  </dataValidations>
  <pageMargins left="0.25" right="0.25" top="0.75" bottom="0.75" header="0.3" footer="0.3"/>
  <pageSetup scale="42" orientation="landscape" horizontalDpi="1200" verticalDpi="1200" r:id="rId1"/>
  <ignoredErrors>
    <ignoredError sqref="C7"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9"/>
  <sheetViews>
    <sheetView showGridLines="0" zoomScaleNormal="100" workbookViewId="0"/>
  </sheetViews>
  <sheetFormatPr defaultColWidth="9.140625" defaultRowHeight="15" x14ac:dyDescent="0.25"/>
  <cols>
    <col min="1" max="1" width="4" style="42" customWidth="1"/>
    <col min="2" max="3" width="26.140625" style="42" customWidth="1"/>
    <col min="4" max="4" width="12.5703125" style="42" customWidth="1"/>
    <col min="5" max="6" width="12.5703125" style="62" customWidth="1"/>
    <col min="7" max="9" width="12.5703125" style="42" customWidth="1"/>
    <col min="10" max="10" width="12.5703125" style="62" customWidth="1"/>
    <col min="11" max="11" width="12.5703125" style="42" customWidth="1"/>
    <col min="12" max="12" width="17.140625" style="42" customWidth="1"/>
    <col min="13" max="13" width="18.5703125" style="42" customWidth="1"/>
    <col min="14" max="16384" width="9.140625" style="42"/>
  </cols>
  <sheetData>
    <row r="1" spans="1:13" ht="16.5" x14ac:dyDescent="0.25">
      <c r="A1" s="63" t="s">
        <v>29</v>
      </c>
      <c r="B1" s="2"/>
      <c r="C1" s="2"/>
      <c r="D1" s="2"/>
      <c r="E1" s="64"/>
      <c r="F1" s="64"/>
      <c r="G1" s="2"/>
    </row>
    <row r="2" spans="1:13" ht="15" customHeight="1" x14ac:dyDescent="0.25">
      <c r="A2" s="5" t="s">
        <v>1</v>
      </c>
      <c r="B2" s="2"/>
      <c r="C2" s="2"/>
      <c r="D2" s="2"/>
      <c r="E2" s="64"/>
      <c r="F2" s="64"/>
      <c r="G2" s="59"/>
      <c r="H2" s="117" t="str">
        <f>'Staffing Rates'!E2</f>
        <v>Onpoint Health Data</v>
      </c>
      <c r="I2" s="117"/>
      <c r="J2" s="117"/>
      <c r="K2" s="117"/>
      <c r="L2" s="117"/>
    </row>
    <row r="3" spans="1:13" ht="16.5" customHeight="1" x14ac:dyDescent="0.25">
      <c r="A3" s="5" t="s">
        <v>13</v>
      </c>
      <c r="B3" s="2"/>
      <c r="C3" s="2"/>
      <c r="D3" s="2"/>
      <c r="E3" s="64"/>
      <c r="F3" s="64"/>
      <c r="G3" s="43"/>
      <c r="H3" s="118" t="s">
        <v>4</v>
      </c>
      <c r="I3" s="118"/>
      <c r="J3" s="118"/>
      <c r="K3" s="118"/>
      <c r="L3" s="118"/>
    </row>
    <row r="4" spans="1:13" x14ac:dyDescent="0.25">
      <c r="A4" s="6"/>
      <c r="B4" s="6"/>
      <c r="C4" s="6"/>
      <c r="D4" s="1"/>
      <c r="E4" s="67"/>
      <c r="F4" s="67"/>
      <c r="G4" s="1"/>
    </row>
    <row r="5" spans="1:13" ht="114" customHeight="1" x14ac:dyDescent="0.25">
      <c r="A5" s="2"/>
      <c r="B5" s="125" t="s">
        <v>47</v>
      </c>
      <c r="C5" s="125"/>
      <c r="D5" s="125"/>
      <c r="E5" s="125"/>
      <c r="F5" s="125"/>
      <c r="G5" s="125"/>
      <c r="H5" s="125"/>
      <c r="I5" s="125"/>
      <c r="J5" s="125"/>
      <c r="K5" s="125"/>
    </row>
    <row r="6" spans="1:13" ht="14.25" customHeight="1" x14ac:dyDescent="0.25">
      <c r="A6" s="2"/>
      <c r="B6" s="2"/>
      <c r="C6" s="2"/>
      <c r="D6" s="2"/>
      <c r="E6" s="64"/>
      <c r="F6" s="64"/>
      <c r="G6" s="44"/>
    </row>
    <row r="7" spans="1:13" ht="75" x14ac:dyDescent="0.25">
      <c r="B7" s="77" t="s">
        <v>14</v>
      </c>
      <c r="C7" s="78" t="s">
        <v>15</v>
      </c>
      <c r="D7" s="79" t="s">
        <v>16</v>
      </c>
      <c r="E7" s="79" t="s">
        <v>17</v>
      </c>
      <c r="F7" s="79" t="s">
        <v>35</v>
      </c>
      <c r="G7" s="79" t="s">
        <v>36</v>
      </c>
      <c r="H7" s="79" t="s">
        <v>18</v>
      </c>
      <c r="I7" s="79" t="s">
        <v>19</v>
      </c>
      <c r="J7" s="79" t="s">
        <v>25</v>
      </c>
      <c r="K7" s="79" t="s">
        <v>37</v>
      </c>
      <c r="L7" s="79" t="s">
        <v>20</v>
      </c>
      <c r="M7" s="79" t="s">
        <v>21</v>
      </c>
    </row>
    <row r="8" spans="1:13" x14ac:dyDescent="0.25">
      <c r="B8" s="80" t="s">
        <v>22</v>
      </c>
      <c r="C8" s="81" t="s">
        <v>23</v>
      </c>
      <c r="D8" s="57">
        <v>500</v>
      </c>
      <c r="E8" s="57">
        <v>500</v>
      </c>
      <c r="F8" s="57">
        <v>500</v>
      </c>
      <c r="G8" s="57">
        <v>500</v>
      </c>
      <c r="H8" s="57">
        <v>400</v>
      </c>
      <c r="I8" s="57">
        <v>400</v>
      </c>
      <c r="J8" s="57">
        <v>400</v>
      </c>
      <c r="K8" s="57">
        <v>400</v>
      </c>
      <c r="L8" s="57">
        <v>2000</v>
      </c>
      <c r="M8" s="57">
        <v>1600</v>
      </c>
    </row>
    <row r="9" spans="1:13" ht="25.5" x14ac:dyDescent="0.25">
      <c r="B9" s="93" t="s">
        <v>61</v>
      </c>
      <c r="C9" s="94" t="s">
        <v>65</v>
      </c>
      <c r="D9" s="95">
        <v>11000</v>
      </c>
      <c r="E9" s="95">
        <v>11600</v>
      </c>
      <c r="F9" s="95">
        <v>12200</v>
      </c>
      <c r="G9" s="95">
        <v>12800</v>
      </c>
      <c r="H9" s="95">
        <v>13400</v>
      </c>
      <c r="I9" s="95">
        <v>14100</v>
      </c>
      <c r="J9" s="95">
        <v>14800</v>
      </c>
      <c r="K9" s="96">
        <v>15500</v>
      </c>
      <c r="L9" s="97">
        <v>47600</v>
      </c>
      <c r="M9" s="97">
        <v>57800</v>
      </c>
    </row>
    <row r="10" spans="1:13" ht="25.5" x14ac:dyDescent="0.25">
      <c r="B10" s="93" t="s">
        <v>62</v>
      </c>
      <c r="C10" s="94" t="s">
        <v>64</v>
      </c>
      <c r="D10" s="95">
        <v>56000</v>
      </c>
      <c r="E10" s="95">
        <v>58800</v>
      </c>
      <c r="F10" s="95">
        <v>61700</v>
      </c>
      <c r="G10" s="95">
        <v>64800</v>
      </c>
      <c r="H10" s="95">
        <v>68000</v>
      </c>
      <c r="I10" s="95">
        <v>71400</v>
      </c>
      <c r="J10" s="95">
        <v>75000</v>
      </c>
      <c r="K10" s="96">
        <v>78800</v>
      </c>
      <c r="L10" s="97">
        <v>241300</v>
      </c>
      <c r="M10" s="97">
        <v>293200</v>
      </c>
    </row>
    <row r="11" spans="1:13" ht="25.5" x14ac:dyDescent="0.25">
      <c r="B11" s="93" t="s">
        <v>63</v>
      </c>
      <c r="C11" s="94" t="s">
        <v>86</v>
      </c>
      <c r="D11" s="95">
        <v>225000</v>
      </c>
      <c r="E11" s="95">
        <v>225000</v>
      </c>
      <c r="F11" s="95">
        <v>225000</v>
      </c>
      <c r="G11" s="95">
        <v>225000</v>
      </c>
      <c r="H11" s="95">
        <v>250000</v>
      </c>
      <c r="I11" s="95">
        <v>250000</v>
      </c>
      <c r="J11" s="95">
        <v>250000</v>
      </c>
      <c r="K11" s="96">
        <v>250000</v>
      </c>
      <c r="L11" s="97">
        <v>900000</v>
      </c>
      <c r="M11" s="97">
        <v>1000000</v>
      </c>
    </row>
    <row r="12" spans="1:13" ht="25.5" x14ac:dyDescent="0.25">
      <c r="B12" s="93" t="s">
        <v>88</v>
      </c>
      <c r="C12" s="94" t="s">
        <v>87</v>
      </c>
      <c r="D12" s="95"/>
      <c r="E12" s="95"/>
      <c r="F12" s="95"/>
      <c r="G12" s="95"/>
      <c r="H12" s="95"/>
      <c r="I12" s="95"/>
      <c r="J12" s="95"/>
      <c r="K12" s="96">
        <v>12000</v>
      </c>
      <c r="L12" s="97">
        <v>0</v>
      </c>
      <c r="M12" s="97">
        <v>12000</v>
      </c>
    </row>
    <row r="13" spans="1:13" x14ac:dyDescent="0.25">
      <c r="B13" s="82"/>
      <c r="C13" s="83"/>
      <c r="D13" s="58"/>
      <c r="E13" s="58"/>
      <c r="F13" s="58"/>
      <c r="G13" s="58"/>
      <c r="H13" s="58"/>
      <c r="I13" s="58"/>
      <c r="J13" s="58"/>
      <c r="K13" s="84"/>
      <c r="L13" s="85">
        <f t="shared" ref="L13:L29" si="0">SUM($D13:$G13)</f>
        <v>0</v>
      </c>
      <c r="M13" s="85">
        <f t="shared" ref="M13:M29" si="1">SUM($H13:$K13)</f>
        <v>0</v>
      </c>
    </row>
    <row r="14" spans="1:13" x14ac:dyDescent="0.25">
      <c r="B14" s="82"/>
      <c r="C14" s="83"/>
      <c r="D14" s="58"/>
      <c r="E14" s="58"/>
      <c r="F14" s="58"/>
      <c r="G14" s="58"/>
      <c r="H14" s="58"/>
      <c r="I14" s="58"/>
      <c r="J14" s="58"/>
      <c r="K14" s="84"/>
      <c r="L14" s="85">
        <f t="shared" si="0"/>
        <v>0</v>
      </c>
      <c r="M14" s="85">
        <f t="shared" si="1"/>
        <v>0</v>
      </c>
    </row>
    <row r="15" spans="1:13" x14ac:dyDescent="0.25">
      <c r="B15" s="82"/>
      <c r="C15" s="83"/>
      <c r="D15" s="58"/>
      <c r="E15" s="58"/>
      <c r="F15" s="58"/>
      <c r="G15" s="58"/>
      <c r="H15" s="58"/>
      <c r="I15" s="58"/>
      <c r="J15" s="58"/>
      <c r="K15" s="84"/>
      <c r="L15" s="85">
        <f t="shared" si="0"/>
        <v>0</v>
      </c>
      <c r="M15" s="85">
        <f t="shared" si="1"/>
        <v>0</v>
      </c>
    </row>
    <row r="16" spans="1:13" x14ac:dyDescent="0.25">
      <c r="B16" s="82"/>
      <c r="C16" s="83"/>
      <c r="D16" s="58"/>
      <c r="E16" s="58"/>
      <c r="F16" s="58"/>
      <c r="G16" s="58"/>
      <c r="H16" s="58"/>
      <c r="I16" s="58"/>
      <c r="J16" s="58"/>
      <c r="K16" s="84"/>
      <c r="L16" s="85">
        <f t="shared" si="0"/>
        <v>0</v>
      </c>
      <c r="M16" s="85">
        <f t="shared" si="1"/>
        <v>0</v>
      </c>
    </row>
    <row r="17" spans="2:13" x14ac:dyDescent="0.25">
      <c r="B17" s="82"/>
      <c r="C17" s="83"/>
      <c r="D17" s="58"/>
      <c r="E17" s="58"/>
      <c r="F17" s="58"/>
      <c r="G17" s="58"/>
      <c r="H17" s="58"/>
      <c r="I17" s="58"/>
      <c r="J17" s="58"/>
      <c r="K17" s="84"/>
      <c r="L17" s="85">
        <f t="shared" si="0"/>
        <v>0</v>
      </c>
      <c r="M17" s="85">
        <f t="shared" si="1"/>
        <v>0</v>
      </c>
    </row>
    <row r="18" spans="2:13" x14ac:dyDescent="0.25">
      <c r="B18" s="82"/>
      <c r="C18" s="83"/>
      <c r="D18" s="58"/>
      <c r="E18" s="58"/>
      <c r="F18" s="58"/>
      <c r="G18" s="58"/>
      <c r="H18" s="58"/>
      <c r="I18" s="58"/>
      <c r="J18" s="58"/>
      <c r="K18" s="84"/>
      <c r="L18" s="85">
        <f t="shared" si="0"/>
        <v>0</v>
      </c>
      <c r="M18" s="85">
        <f t="shared" si="1"/>
        <v>0</v>
      </c>
    </row>
    <row r="19" spans="2:13" x14ac:dyDescent="0.25">
      <c r="B19" s="82"/>
      <c r="C19" s="83"/>
      <c r="D19" s="58"/>
      <c r="E19" s="58"/>
      <c r="F19" s="58"/>
      <c r="G19" s="58"/>
      <c r="H19" s="58"/>
      <c r="I19" s="58"/>
      <c r="J19" s="58"/>
      <c r="K19" s="84"/>
      <c r="L19" s="85">
        <f t="shared" si="0"/>
        <v>0</v>
      </c>
      <c r="M19" s="85">
        <f t="shared" si="1"/>
        <v>0</v>
      </c>
    </row>
    <row r="20" spans="2:13" x14ac:dyDescent="0.25">
      <c r="B20" s="82"/>
      <c r="C20" s="83"/>
      <c r="D20" s="58"/>
      <c r="E20" s="58"/>
      <c r="F20" s="58"/>
      <c r="G20" s="58"/>
      <c r="H20" s="58"/>
      <c r="I20" s="58"/>
      <c r="J20" s="58"/>
      <c r="K20" s="84"/>
      <c r="L20" s="85">
        <f t="shared" si="0"/>
        <v>0</v>
      </c>
      <c r="M20" s="85">
        <f t="shared" si="1"/>
        <v>0</v>
      </c>
    </row>
    <row r="21" spans="2:13" x14ac:dyDescent="0.25">
      <c r="B21" s="82"/>
      <c r="C21" s="83"/>
      <c r="D21" s="58"/>
      <c r="E21" s="58"/>
      <c r="F21" s="58"/>
      <c r="G21" s="58"/>
      <c r="H21" s="58"/>
      <c r="I21" s="58"/>
      <c r="J21" s="58"/>
      <c r="K21" s="84"/>
      <c r="L21" s="85">
        <f t="shared" si="0"/>
        <v>0</v>
      </c>
      <c r="M21" s="85">
        <f t="shared" si="1"/>
        <v>0</v>
      </c>
    </row>
    <row r="22" spans="2:13" x14ac:dyDescent="0.25">
      <c r="B22" s="82"/>
      <c r="C22" s="83"/>
      <c r="D22" s="58"/>
      <c r="E22" s="58"/>
      <c r="F22" s="58"/>
      <c r="G22" s="58"/>
      <c r="H22" s="58"/>
      <c r="I22" s="58"/>
      <c r="J22" s="58"/>
      <c r="K22" s="84"/>
      <c r="L22" s="85">
        <f t="shared" si="0"/>
        <v>0</v>
      </c>
      <c r="M22" s="85">
        <f t="shared" si="1"/>
        <v>0</v>
      </c>
    </row>
    <row r="23" spans="2:13" x14ac:dyDescent="0.25">
      <c r="B23" s="82"/>
      <c r="C23" s="83"/>
      <c r="D23" s="58"/>
      <c r="E23" s="58"/>
      <c r="F23" s="58"/>
      <c r="G23" s="58"/>
      <c r="H23" s="58"/>
      <c r="I23" s="58"/>
      <c r="J23" s="58"/>
      <c r="K23" s="84"/>
      <c r="L23" s="85">
        <f t="shared" si="0"/>
        <v>0</v>
      </c>
      <c r="M23" s="85">
        <f t="shared" si="1"/>
        <v>0</v>
      </c>
    </row>
    <row r="24" spans="2:13" x14ac:dyDescent="0.25">
      <c r="B24" s="82"/>
      <c r="C24" s="83"/>
      <c r="D24" s="58"/>
      <c r="E24" s="58"/>
      <c r="F24" s="58"/>
      <c r="G24" s="58"/>
      <c r="H24" s="58"/>
      <c r="I24" s="58"/>
      <c r="J24" s="58"/>
      <c r="K24" s="84"/>
      <c r="L24" s="85">
        <f t="shared" si="0"/>
        <v>0</v>
      </c>
      <c r="M24" s="85">
        <f t="shared" si="1"/>
        <v>0</v>
      </c>
    </row>
    <row r="25" spans="2:13" x14ac:dyDescent="0.25">
      <c r="B25" s="82"/>
      <c r="C25" s="83"/>
      <c r="D25" s="58"/>
      <c r="E25" s="58"/>
      <c r="F25" s="58"/>
      <c r="G25" s="58"/>
      <c r="H25" s="58"/>
      <c r="I25" s="58"/>
      <c r="J25" s="58"/>
      <c r="K25" s="84"/>
      <c r="L25" s="85">
        <f t="shared" si="0"/>
        <v>0</v>
      </c>
      <c r="M25" s="85">
        <f t="shared" si="1"/>
        <v>0</v>
      </c>
    </row>
    <row r="26" spans="2:13" x14ac:dyDescent="0.25">
      <c r="B26" s="82"/>
      <c r="C26" s="83"/>
      <c r="D26" s="58"/>
      <c r="E26" s="58"/>
      <c r="F26" s="58"/>
      <c r="G26" s="58"/>
      <c r="H26" s="58"/>
      <c r="I26" s="58"/>
      <c r="J26" s="58"/>
      <c r="K26" s="84"/>
      <c r="L26" s="85">
        <f t="shared" si="0"/>
        <v>0</v>
      </c>
      <c r="M26" s="85">
        <f t="shared" si="1"/>
        <v>0</v>
      </c>
    </row>
    <row r="27" spans="2:13" x14ac:dyDescent="0.25">
      <c r="B27" s="82"/>
      <c r="C27" s="83"/>
      <c r="D27" s="58"/>
      <c r="E27" s="58"/>
      <c r="F27" s="58"/>
      <c r="G27" s="58"/>
      <c r="H27" s="58"/>
      <c r="I27" s="58"/>
      <c r="J27" s="58"/>
      <c r="K27" s="84"/>
      <c r="L27" s="85">
        <f t="shared" si="0"/>
        <v>0</v>
      </c>
      <c r="M27" s="85">
        <f t="shared" si="1"/>
        <v>0</v>
      </c>
    </row>
    <row r="28" spans="2:13" x14ac:dyDescent="0.25">
      <c r="B28" s="82"/>
      <c r="C28" s="83"/>
      <c r="D28" s="58"/>
      <c r="E28" s="58"/>
      <c r="F28" s="58"/>
      <c r="G28" s="58"/>
      <c r="H28" s="58"/>
      <c r="I28" s="58"/>
      <c r="J28" s="58"/>
      <c r="K28" s="84"/>
      <c r="L28" s="85">
        <f t="shared" si="0"/>
        <v>0</v>
      </c>
      <c r="M28" s="85">
        <f t="shared" si="1"/>
        <v>0</v>
      </c>
    </row>
    <row r="29" spans="2:13" x14ac:dyDescent="0.25">
      <c r="B29" s="82"/>
      <c r="C29" s="83"/>
      <c r="D29" s="58"/>
      <c r="E29" s="58"/>
      <c r="F29" s="58"/>
      <c r="G29" s="58"/>
      <c r="H29" s="58"/>
      <c r="I29" s="58"/>
      <c r="J29" s="58"/>
      <c r="K29" s="84"/>
      <c r="L29" s="85">
        <f t="shared" si="0"/>
        <v>0</v>
      </c>
      <c r="M29" s="85">
        <f t="shared" si="1"/>
        <v>0</v>
      </c>
    </row>
    <row r="30" spans="2:13" x14ac:dyDescent="0.25">
      <c r="B30" s="124" t="s">
        <v>12</v>
      </c>
      <c r="C30" s="124"/>
      <c r="D30" s="85">
        <f>SUM(D9:D29)</f>
        <v>292000</v>
      </c>
      <c r="E30" s="85">
        <f t="shared" ref="E30:K30" si="2">SUM(E9:E29)</f>
        <v>295400</v>
      </c>
      <c r="F30" s="85">
        <f t="shared" si="2"/>
        <v>298900</v>
      </c>
      <c r="G30" s="85">
        <f t="shared" si="2"/>
        <v>302600</v>
      </c>
      <c r="H30" s="85">
        <f t="shared" si="2"/>
        <v>331400</v>
      </c>
      <c r="I30" s="85">
        <f t="shared" si="2"/>
        <v>335500</v>
      </c>
      <c r="J30" s="85">
        <f t="shared" si="2"/>
        <v>339800</v>
      </c>
      <c r="K30" s="85">
        <f t="shared" si="2"/>
        <v>356300</v>
      </c>
      <c r="L30" s="85">
        <f t="shared" ref="L30:M30" si="3">SUM(L9:L29)</f>
        <v>1188900</v>
      </c>
      <c r="M30" s="85">
        <f t="shared" si="3"/>
        <v>1363000</v>
      </c>
    </row>
    <row r="39" spans="9:9" x14ac:dyDescent="0.25">
      <c r="I39" s="42" t="s">
        <v>26</v>
      </c>
    </row>
  </sheetData>
  <protectedRanges>
    <protectedRange sqref="B9:K29" name="Range1"/>
  </protectedRanges>
  <mergeCells count="4">
    <mergeCell ref="B30:C30"/>
    <mergeCell ref="H2:L2"/>
    <mergeCell ref="H3:L3"/>
    <mergeCell ref="B5:K5"/>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0"/>
  <sheetViews>
    <sheetView showGridLines="0" zoomScaleNormal="100" workbookViewId="0"/>
  </sheetViews>
  <sheetFormatPr defaultColWidth="9.140625" defaultRowHeight="15" x14ac:dyDescent="0.25"/>
  <cols>
    <col min="1" max="1" width="5" style="3" customWidth="1"/>
    <col min="2" max="2" width="44.5703125" style="3" customWidth="1"/>
    <col min="3" max="3" width="25.85546875" style="3" customWidth="1"/>
    <col min="4" max="4" width="23.5703125" style="3" customWidth="1"/>
    <col min="5" max="5" width="24.140625" style="3" customWidth="1"/>
    <col min="6" max="6" width="13.42578125" style="3" customWidth="1"/>
    <col min="7" max="7" width="10.5703125" style="3" customWidth="1"/>
    <col min="8" max="8" width="11.5703125" style="3" customWidth="1"/>
    <col min="9" max="11" width="18.85546875" style="3" customWidth="1"/>
    <col min="12" max="17" width="15.42578125" style="3" customWidth="1"/>
    <col min="18" max="16384" width="9.140625" style="3"/>
  </cols>
  <sheetData>
    <row r="1" spans="1:11" ht="16.5" x14ac:dyDescent="0.25">
      <c r="A1" s="63" t="s">
        <v>29</v>
      </c>
      <c r="B1" s="2"/>
      <c r="C1" s="2"/>
      <c r="D1" s="2"/>
      <c r="E1" s="2"/>
      <c r="F1" s="2"/>
      <c r="G1" s="2"/>
      <c r="H1" s="2"/>
      <c r="I1" s="2"/>
      <c r="J1" s="2"/>
      <c r="K1" s="2"/>
    </row>
    <row r="2" spans="1:11" ht="15" customHeight="1" x14ac:dyDescent="0.25">
      <c r="A2" s="5" t="s">
        <v>1</v>
      </c>
      <c r="B2" s="2"/>
      <c r="C2" s="2"/>
      <c r="D2" s="8" t="s">
        <v>2</v>
      </c>
      <c r="E2" s="114" t="str">
        <f>Summary!E2</f>
        <v>Onpoint Health Data</v>
      </c>
      <c r="F2" s="115"/>
      <c r="G2" s="116"/>
      <c r="H2" s="9"/>
      <c r="I2" s="9"/>
      <c r="J2" s="2"/>
      <c r="K2" s="2"/>
    </row>
    <row r="3" spans="1:11" x14ac:dyDescent="0.25">
      <c r="A3" s="5" t="s">
        <v>24</v>
      </c>
      <c r="B3" s="2"/>
      <c r="C3" s="2"/>
      <c r="D3" s="8"/>
      <c r="E3" s="104" t="s">
        <v>4</v>
      </c>
      <c r="F3" s="105"/>
      <c r="G3" s="106"/>
      <c r="H3" s="9"/>
      <c r="I3" s="9"/>
      <c r="J3" s="2"/>
      <c r="K3" s="2"/>
    </row>
    <row r="4" spans="1:11" x14ac:dyDescent="0.25">
      <c r="A4" s="6"/>
      <c r="B4" s="6"/>
      <c r="C4" s="2"/>
      <c r="D4" s="1"/>
      <c r="E4" s="1"/>
      <c r="F4" s="1"/>
      <c r="G4" s="1"/>
      <c r="H4" s="1"/>
      <c r="I4" s="1"/>
      <c r="J4" s="1"/>
      <c r="K4" s="1"/>
    </row>
    <row r="5" spans="1:11" ht="45" customHeight="1" x14ac:dyDescent="0.25">
      <c r="A5" s="2"/>
      <c r="B5" s="126" t="s">
        <v>58</v>
      </c>
      <c r="C5" s="127"/>
      <c r="D5" s="127"/>
      <c r="E5" s="127"/>
      <c r="F5" s="127"/>
      <c r="G5" s="127"/>
      <c r="H5" s="128"/>
    </row>
    <row r="6" spans="1:11" ht="15.75" thickBot="1" x14ac:dyDescent="0.3">
      <c r="A6" s="2"/>
      <c r="B6" s="129"/>
      <c r="C6" s="129"/>
      <c r="D6" s="129"/>
      <c r="E6" s="129"/>
      <c r="F6" s="129"/>
      <c r="G6" s="129"/>
      <c r="H6" s="129"/>
    </row>
    <row r="7" spans="1:11" x14ac:dyDescent="0.25">
      <c r="B7" s="32" t="s">
        <v>39</v>
      </c>
      <c r="C7" s="33">
        <f>IFERROR(SUM('DDI Costs'!E36/'DDI Costs'!D36),"")</f>
        <v>182.72540983606558</v>
      </c>
    </row>
    <row r="8" spans="1:11" x14ac:dyDescent="0.25">
      <c r="B8" s="34" t="s">
        <v>38</v>
      </c>
      <c r="C8" s="35">
        <v>10000</v>
      </c>
    </row>
    <row r="9" spans="1:11" x14ac:dyDescent="0.25">
      <c r="B9" s="86" t="s">
        <v>41</v>
      </c>
      <c r="C9" s="87">
        <f>IFERROR(4*C7*C8,"")</f>
        <v>7309016.3934426233</v>
      </c>
    </row>
    <row r="10" spans="1:11" ht="30.75" thickBot="1" x14ac:dyDescent="0.3">
      <c r="B10" s="36" t="s">
        <v>42</v>
      </c>
      <c r="C10" s="37">
        <f>IFERROR(4*C7*C8,"")</f>
        <v>7309016.3934426233</v>
      </c>
    </row>
  </sheetData>
  <protectedRanges>
    <protectedRange sqref="B10 B8:C9" name="Range1"/>
  </protectedRanges>
  <mergeCells count="4">
    <mergeCell ref="B5:H5"/>
    <mergeCell ref="B6:H6"/>
    <mergeCell ref="E2:G2"/>
    <mergeCell ref="E3:G3"/>
  </mergeCells>
  <pageMargins left="0.7" right="0.7" top="0.75" bottom="0.75" header="0.3" footer="0.3"/>
  <pageSetup scale="59" orientation="landscape"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7f22c1bf-4db9-470b-9d4a-58ad76a551f4" xsi:nil="true"/>
    <Subcategory xmlns="7f22c1bf-4db9-470b-9d4a-58ad76a551f4" xsi:nil="true"/>
    <Category xmlns="7f22c1bf-4db9-470b-9d4a-58ad76a551f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A10A80DE9D10846BE47CAE99E19164C" ma:contentTypeVersion="5" ma:contentTypeDescription="Create a new document." ma:contentTypeScope="" ma:versionID="2092c81ff0da6987a9846f7f3e4afae8">
  <xsd:schema xmlns:xsd="http://www.w3.org/2001/XMLSchema" xmlns:xs="http://www.w3.org/2001/XMLSchema" xmlns:p="http://schemas.microsoft.com/office/2006/metadata/properties" xmlns:ns2="7f22c1bf-4db9-470b-9d4a-58ad76a551f4" targetNamespace="http://schemas.microsoft.com/office/2006/metadata/properties" ma:root="true" ma:fieldsID="5cc1f08fba92e85c1012c20462e75b59" ns2:_="">
    <xsd:import namespace="7f22c1bf-4db9-470b-9d4a-58ad76a551f4"/>
    <xsd:element name="properties">
      <xsd:complexType>
        <xsd:sequence>
          <xsd:element name="documentManagement">
            <xsd:complexType>
              <xsd:all>
                <xsd:element ref="ns2:MediaServiceMetadata" minOccurs="0"/>
                <xsd:element ref="ns2:MediaServiceFastMetadata" minOccurs="0"/>
                <xsd:element ref="ns2:Status" minOccurs="0"/>
                <xsd:element ref="ns2:Category" minOccurs="0"/>
                <xsd:element ref="ns2:Subcategor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22c1bf-4db9-470b-9d4a-58ad76a551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Status" ma:index="10" nillable="true" ma:displayName="Status" ma:format="Dropdown" ma:internalName="Status">
      <xsd:simpleType>
        <xsd:restriction base="dms:Choice">
          <xsd:enumeration value="Template"/>
          <xsd:enumeration value="Draft"/>
          <xsd:enumeration value="In Review"/>
          <xsd:enumeration value="Final"/>
        </xsd:restriction>
      </xsd:simpleType>
    </xsd:element>
    <xsd:element name="Category" ma:index="11" nillable="true" ma:displayName="Category" ma:format="Dropdown" ma:internalName="Category">
      <xsd:simpleType>
        <xsd:restriction base="dms:Text">
          <xsd:maxLength value="255"/>
        </xsd:restriction>
      </xsd:simpleType>
    </xsd:element>
    <xsd:element name="Subcategory" ma:index="12" nillable="true" ma:displayName="Subcategory" ma:internalName="Sub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E32D21-FCFA-4093-8ABB-876E8D906959}">
  <ds:schemaRefs>
    <ds:schemaRef ds:uri="http://purl.org/dc/terms/"/>
    <ds:schemaRef ds:uri="http://schemas.microsoft.com/office/2006/documentManagement/types"/>
    <ds:schemaRef ds:uri="http://schemas.microsoft.com/office/2006/metadata/properties"/>
    <ds:schemaRef ds:uri="7f22c1bf-4db9-470b-9d4a-58ad76a551f4"/>
    <ds:schemaRef ds:uri="http://purl.org/dc/elements/1.1/"/>
    <ds:schemaRef ds:uri="http://schemas.microsoft.com/office/infopath/2007/PartnerControls"/>
    <ds:schemaRef ds:uri="http://www.w3.org/XML/1998/namespace"/>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052C01BA-4196-4F35-A715-7EF6CF8CCF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22c1bf-4db9-470b-9d4a-58ad76a55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99F971-24D3-4A4E-90F5-A41BEFD4C19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Title</vt:lpstr>
      <vt:lpstr>Summary</vt:lpstr>
      <vt:lpstr>Staffing Rates</vt:lpstr>
      <vt:lpstr>DDI Costs</vt:lpstr>
      <vt:lpstr>Sys. Main. &amp; Admin. Resp. Costs</vt:lpstr>
      <vt:lpstr>Other Costs</vt:lpstr>
      <vt:lpstr>Enhancements</vt:lpstr>
      <vt:lpstr>'DDI Costs'!Print_Area</vt:lpstr>
      <vt:lpstr>Enhancements!Print_Area</vt:lpstr>
      <vt:lpstr>'Staffing Rates'!Print_Area</vt:lpstr>
      <vt:lpstr>Summary!Print_Area</vt:lpstr>
      <vt:lpstr>'Sys. Main. &amp; Admin. Resp. Costs'!Print_Area</vt:lpstr>
      <vt:lpstr>Title!Print_Area</vt:lpstr>
      <vt:lpstr>'DDI Costs'!Print_Titles</vt:lpstr>
      <vt:lpstr>'Sys. Main. &amp; Admin. Resp. Costs'!Print_Titles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Proposal (RFP Att. D)</dc:title>
  <dc:subject>IN RFP 22-70302 ("All Payer Claims Database Administrator")</dc:subject>
  <dc:creator>Onpoint Health Data</dc:creator>
  <cp:keywords/>
  <dc:description/>
  <cp:lastModifiedBy>Jeff Spaulding</cp:lastModifiedBy>
  <cp:revision/>
  <dcterms:created xsi:type="dcterms:W3CDTF">2015-01-30T02:18:39Z</dcterms:created>
  <dcterms:modified xsi:type="dcterms:W3CDTF">2022-04-01T22:09:28Z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0x0101006A10A80DE9D10846BE47CAE99E19164C</vt:lpwstr>
  </property>
</Properties>
</file>